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9"/>
  <workbookPr/>
  <mc:AlternateContent xmlns:mc="http://schemas.openxmlformats.org/markup-compatibility/2006">
    <mc:Choice Requires="x15">
      <x15ac:absPath xmlns:x15ac="http://schemas.microsoft.com/office/spreadsheetml/2010/11/ac" url="https://vhhthermontcz-my.sharepoint.com/personal/navratilova_vhh_cz/Documents/Dokumenty/ZAKÁZKY/KD Šumvald/CENOVÁ NABÍDKA k odeslání/"/>
    </mc:Choice>
  </mc:AlternateContent>
  <xr:revisionPtr revIDLastSave="0" documentId="8_{6BB58260-5017-48C5-B947-FCDEA3FF0EF2}" xr6:coauthVersionLast="47" xr6:coauthVersionMax="47" xr10:uidLastSave="{00000000-0000-0000-0000-000000000000}"/>
  <bookViews>
    <workbookView xWindow="1035" yWindow="1425" windowWidth="18585" windowHeight="14055" firstSheet="2" activeTab="2" autoFilterDateGrouping="0" xr2:uid="{00000000-000D-0000-FFFF-FFFF00000000}"/>
  </bookViews>
  <sheets>
    <sheet name="Krycí  list" sheetId="3" r:id="rId1"/>
    <sheet name="Souhrn" sheetId="4" r:id="rId2"/>
    <sheet name="data" sheetId="1" r:id="rId3"/>
  </sheets>
  <externalReferences>
    <externalReference r:id="rId4"/>
  </externalReferences>
  <definedNames>
    <definedName name="_xlnm.Print_Area" localSheetId="0">'Krycí  list'!$B$6:$J$42</definedName>
    <definedName name="_xlnm.Print_Area" localSheetId="1">Souhrn!$B$1:$D$36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2" i="1" l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7" i="1"/>
  <c r="P106" i="1"/>
  <c r="P103" i="1"/>
  <c r="P102" i="1"/>
  <c r="P101" i="1"/>
  <c r="P100" i="1"/>
  <c r="P99" i="1"/>
  <c r="P98" i="1"/>
  <c r="P97" i="1"/>
  <c r="P96" i="1"/>
  <c r="P95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7" i="1"/>
  <c r="P76" i="1"/>
  <c r="P75" i="1"/>
  <c r="P74" i="1"/>
  <c r="P73" i="1"/>
  <c r="P72" i="1"/>
  <c r="P71" i="1"/>
  <c r="P70" i="1"/>
  <c r="P69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C8" i="4" l="1"/>
  <c r="C7" i="4"/>
  <c r="C6" i="4"/>
  <c r="K88" i="1"/>
  <c r="E111" i="1" l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07" i="1"/>
  <c r="E70" i="1"/>
  <c r="E71" i="1" s="1"/>
  <c r="E72" i="1" s="1"/>
  <c r="E73" i="1" s="1"/>
  <c r="E74" i="1" s="1"/>
  <c r="E75" i="1" s="1"/>
  <c r="E76" i="1" s="1"/>
  <c r="E77" i="1" s="1"/>
  <c r="E50" i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K102" i="1" l="1"/>
  <c r="K101" i="1"/>
  <c r="K100" i="1"/>
  <c r="N109" i="1" l="1"/>
  <c r="N105" i="1"/>
  <c r="K89" i="1" l="1"/>
  <c r="P105" i="1" l="1"/>
  <c r="O105" i="1"/>
  <c r="P109" i="1"/>
  <c r="O109" i="1"/>
  <c r="K92" i="1" l="1"/>
  <c r="D28" i="4" l="1"/>
  <c r="J19" i="3" s="1"/>
  <c r="J27" i="3" s="1"/>
  <c r="D27" i="4"/>
  <c r="D19" i="3" s="1"/>
  <c r="G27" i="3"/>
  <c r="D26" i="3"/>
  <c r="D25" i="3"/>
  <c r="D24" i="3"/>
  <c r="D23" i="3"/>
  <c r="D22" i="3"/>
  <c r="D20" i="3"/>
  <c r="D15" i="3"/>
  <c r="G13" i="3"/>
  <c r="G11" i="3"/>
  <c r="G9" i="3"/>
  <c r="G7" i="3"/>
  <c r="O4" i="1" l="1"/>
  <c r="N48" i="1" l="1"/>
  <c r="N4" i="1"/>
  <c r="N68" i="1"/>
  <c r="N79" i="1"/>
  <c r="O48" i="1"/>
  <c r="P48" i="1" l="1"/>
  <c r="D22" i="4" s="1"/>
  <c r="P4" i="1" l="1"/>
  <c r="P68" i="1"/>
  <c r="D23" i="4" s="1"/>
  <c r="P79" i="1"/>
  <c r="D24" i="4" s="1"/>
  <c r="O79" i="1"/>
  <c r="O68" i="1"/>
  <c r="O94" i="1"/>
  <c r="O3" i="1" l="1"/>
  <c r="D21" i="4"/>
  <c r="G33" i="3"/>
  <c r="N94" i="1" l="1"/>
  <c r="N3" i="1" s="1"/>
  <c r="P94" i="1" l="1"/>
  <c r="P3" i="1" s="1"/>
  <c r="D25" i="4" l="1"/>
  <c r="D30" i="4" s="1"/>
  <c r="D21" i="3" s="1"/>
  <c r="D27" i="3" s="1"/>
  <c r="D31" i="3" s="1"/>
  <c r="D34" i="3" l="1"/>
  <c r="J33" i="3" l="1"/>
  <c r="G34" i="3"/>
  <c r="J34" i="3" l="1"/>
</calcChain>
</file>

<file path=xl/sharedStrings.xml><?xml version="1.0" encoding="utf-8"?>
<sst xmlns="http://schemas.openxmlformats.org/spreadsheetml/2006/main" count="528" uniqueCount="242">
  <si>
    <t>Krycí list rozpočtu</t>
  </si>
  <si>
    <t>Název stavby:</t>
  </si>
  <si>
    <t>Energetické úspory a instalace FVE objektu Kulturního domu Šumvald č.p.22</t>
  </si>
  <si>
    <t>Objednatel:</t>
  </si>
  <si>
    <t>IČO/DIČ:</t>
  </si>
  <si>
    <t/>
  </si>
  <si>
    <t>Druh stavby:</t>
  </si>
  <si>
    <t>FVE 91 kWp+Bat 344,064 kWh</t>
  </si>
  <si>
    <t>Projektant:</t>
  </si>
  <si>
    <t>Lokalita:</t>
  </si>
  <si>
    <t>Obec Šumvald,Šumvald 22, 783 85 Šumvald</t>
  </si>
  <si>
    <t>Zhotovitel:</t>
  </si>
  <si>
    <t>Začátek výstavby:</t>
  </si>
  <si>
    <t>2024-25</t>
  </si>
  <si>
    <t>Konec výstavby:</t>
  </si>
  <si>
    <t>Položek:</t>
  </si>
  <si>
    <t>JKSO:</t>
  </si>
  <si>
    <t>Zpracoval:</t>
  </si>
  <si>
    <t>Ivo Lobodáš Ing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</si>
  <si>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</si>
  <si>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</si>
  <si>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</si>
  <si>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</si>
  <si>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</si>
  <si>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</si>
  <si>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</si>
  <si>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</si>
  <si>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</si>
  <si>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</si>
  <si>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</si>
  <si>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</si>
  <si>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</si>
  <si>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</si>
  <si>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</si>
  <si>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</si>
  <si>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</si>
  <si>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</si>
  <si>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0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</si>
  <si>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</si>
  <si>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</si>
  <si>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</si>
  <si>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</si>
  <si>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</si>
  <si>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</si>
  <si>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</si>
  <si>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</si>
  <si>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</si>
  <si>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</si>
  <si>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</si>
  <si>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ORN celkem</t>
  </si>
  <si>
    <t>ORN celkem z obj.</t>
  </si>
  <si>
    <t>Cena celkem</t>
  </si>
  <si>
    <t>Základ 0%</t>
  </si>
  <si>
    <t>Základ 12%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</si>
  <si>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</si>
  <si>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</si>
  <si>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</si>
  <si>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</si>
  <si>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</si>
  <si>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</si>
  <si>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</si>
  <si>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</si>
  <si>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</si>
  <si>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</si>
  <si>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Soupis stavebních prací,</t>
  </si>
  <si>
    <t>dodávek a služeb s výkazem výměr</t>
  </si>
  <si>
    <t>Poř. č.</t>
  </si>
  <si>
    <t>Úsek</t>
  </si>
  <si>
    <t>Cena</t>
  </si>
  <si>
    <t>AC část</t>
  </si>
  <si>
    <t>DC část</t>
  </si>
  <si>
    <t>Konstrukce</t>
  </si>
  <si>
    <t>Střídače, FV panely</t>
  </si>
  <si>
    <t>Baterie a bateriové úložiště</t>
  </si>
  <si>
    <t>Online monitoring</t>
  </si>
  <si>
    <t>Stavební práce</t>
  </si>
  <si>
    <t>VRN</t>
  </si>
  <si>
    <t>Celkem</t>
  </si>
  <si>
    <t>Cena Prodej</t>
  </si>
  <si>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</si>
  <si>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</si>
  <si>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</si>
  <si>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</si>
  <si>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</si>
  <si>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</si>
  <si>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</si>
  <si>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</si>
  <si>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</si>
  <si>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</si>
  <si>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</si>
  <si>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</si>
  <si>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Index ceny</t>
  </si>
  <si>
    <t>cena materiál</t>
  </si>
  <si>
    <t>cena práce</t>
  </si>
  <si>
    <t>Celková cena</t>
  </si>
  <si>
    <t xml:space="preserve"> </t>
  </si>
  <si>
    <t>D</t>
  </si>
  <si>
    <t>Celkem cena za FVE</t>
  </si>
  <si>
    <t>1.</t>
  </si>
  <si>
    <t>741</t>
  </si>
  <si>
    <t>Elektroinstalace - silnoproud AC</t>
  </si>
  <si>
    <t>Dodávky R.FVE.AC</t>
  </si>
  <si>
    <t>Jednokřídlá DC/AC rozvodnice IP55/20 s vystrojením 160A vč PD a revize R.FVE.AC</t>
  </si>
  <si>
    <t>ks</t>
  </si>
  <si>
    <t>Servisní zásuvka IP44-trojitá krycí</t>
  </si>
  <si>
    <t>U-f ochrana dvoustupňová</t>
  </si>
  <si>
    <t xml:space="preserve">Časové relé (alternativně multifunkční relé) CRM </t>
  </si>
  <si>
    <t>Smart meter nepřímý x/5 vč. svorkovnice ZS1b</t>
  </si>
  <si>
    <t>Síťový přepínač ruční</t>
  </si>
  <si>
    <t>Vodiče,kabely, šňůry</t>
  </si>
  <si>
    <t>Kabel CYKY 5Jx70mm2</t>
  </si>
  <si>
    <t>m</t>
  </si>
  <si>
    <t>Kabel JYSTY 2x2x0,8</t>
  </si>
  <si>
    <t>FTP Cat5e</t>
  </si>
  <si>
    <t>CYA35 Z/Ž</t>
  </si>
  <si>
    <t>CYA 16 Z/Ž</t>
  </si>
  <si>
    <t>CYA 6 Z/Ž</t>
  </si>
  <si>
    <r>
      <t>Protipožární Kabel PRAFlaDur-J 2x1,5 RE P60-R</t>
    </r>
    <r>
      <rPr>
        <vertAlign val="superscript"/>
        <sz val="12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(STOP Tlačítko)</t>
    </r>
  </si>
  <si>
    <t>Ukončení kabelů</t>
  </si>
  <si>
    <t>ukončení kabelů smršťovací záklopkou</t>
  </si>
  <si>
    <t>ukončení kabelů oky lisovanými oka pocínovaná</t>
  </si>
  <si>
    <t>Kabelové žlaby</t>
  </si>
  <si>
    <t>trubka 32 mm UV stabilní vhodná pro ven. Instalace</t>
  </si>
  <si>
    <t>kabelový žlab, drátěný 100 x 50  vč. příslušenství</t>
  </si>
  <si>
    <t>Plastové žlaby, rošty 100 x 60  vč. příslušenství</t>
  </si>
  <si>
    <t>STOP Tlačítko</t>
  </si>
  <si>
    <t>Stop tlačítko (případně s aretací)</t>
  </si>
  <si>
    <t>Štítky a samolepky</t>
  </si>
  <si>
    <t>Samolepka FVE (po 10 ks- min)+ označovč kabelů</t>
  </si>
  <si>
    <t>Drobný elektroinstalační materiál (svorky, lisovací oka, šroubky, příchytky)</t>
  </si>
  <si>
    <t>kpl</t>
  </si>
  <si>
    <t>Doplnění stávajícího rozvaděče RH</t>
  </si>
  <si>
    <t>Jistič C32/3, 10kA</t>
  </si>
  <si>
    <t>Odpojovač 250A</t>
  </si>
  <si>
    <t>Napěťová spoušť</t>
  </si>
  <si>
    <t>Pomocný spínač</t>
  </si>
  <si>
    <t>Pojistkový odpojovač OPV 10/3</t>
  </si>
  <si>
    <t>Pojistky PV10-6A gG</t>
  </si>
  <si>
    <t>Nosná lišta DIN, hluboká</t>
  </si>
  <si>
    <t>Připojovací sada spínacích prvků</t>
  </si>
  <si>
    <t>Signalizační kontrolka ZELENÁ, 230V</t>
  </si>
  <si>
    <t>Signalizační kontrolka ČERVENÁ, 230V</t>
  </si>
  <si>
    <t>K</t>
  </si>
  <si>
    <t>741791212</t>
  </si>
  <si>
    <t>Montáž proudového senzoru</t>
  </si>
  <si>
    <t>kus</t>
  </si>
  <si>
    <t>M</t>
  </si>
  <si>
    <t>40561094</t>
  </si>
  <si>
    <t>senzor proudový pro detekci výkonu střídavého proudu 3x50A</t>
  </si>
  <si>
    <t>Elektromontážní a zemní práce</t>
  </si>
  <si>
    <t>Montáž AC rozvodnice vč. výzbroje</t>
  </si>
  <si>
    <t>Napojení na stávající elektroinstalaci objektu</t>
  </si>
  <si>
    <t>Napojení na stávající hromosvodní soustavu/soustavu pospojování objektu</t>
  </si>
  <si>
    <t>Úprava stávajícího rozvaděče RE</t>
  </si>
  <si>
    <t>hod</t>
  </si>
  <si>
    <t>Úprava stávajícího rozvaděče 03RH</t>
  </si>
  <si>
    <t>Ostatní náklady</t>
  </si>
  <si>
    <t>GZS z položek prací</t>
  </si>
  <si>
    <t>%</t>
  </si>
  <si>
    <t>Kompletační činnost</t>
  </si>
  <si>
    <t>HZS</t>
  </si>
  <si>
    <t>Montážní a demontážní práce v HZS vč. Pomocných prací</t>
  </si>
  <si>
    <t>Doprava a přesun dodávek</t>
  </si>
  <si>
    <t>km</t>
  </si>
  <si>
    <t>2</t>
  </si>
  <si>
    <t>Elektroinstalace - silnoproud DC</t>
  </si>
  <si>
    <t>2.</t>
  </si>
  <si>
    <t>DC konektory MC4 (samec+samice)</t>
  </si>
  <si>
    <t>DC vodič, UV odolný 6mm2_černý</t>
  </si>
  <si>
    <t>DC vodič, UV odolný 6mm2_červený</t>
  </si>
  <si>
    <t>DC vodič, UV odolný 10mm2_černý</t>
  </si>
  <si>
    <t>DC vodič, UV odolný 10mm2_červený</t>
  </si>
  <si>
    <t>Plechové žlaby MARS,100 x 60  vč. příslušenství</t>
  </si>
  <si>
    <t xml:space="preserve">Trubka ohebná  32mm šedá  - UV odolná
</t>
  </si>
  <si>
    <t>Příchytky na trubku 32 mm  do zdi</t>
  </si>
  <si>
    <t>Dodávky R.FVE.SPD+DC</t>
  </si>
  <si>
    <t xml:space="preserve">R-FVE.DC/SPD </t>
  </si>
  <si>
    <t>Stahovací páska balík</t>
  </si>
  <si>
    <t>Podružný materiál (svorky, konektory, příchytky,..)</t>
  </si>
  <si>
    <t>Ceník prací</t>
  </si>
  <si>
    <t>Montáž kabelů DC</t>
  </si>
  <si>
    <t>Montáž DC-GAK</t>
  </si>
  <si>
    <t>Montáž žlabů a trubky ohebné</t>
  </si>
  <si>
    <t>Montážní a demontážní práce v HZS včetně přesunu hmot</t>
  </si>
  <si>
    <t>Přeprava</t>
  </si>
  <si>
    <t>3</t>
  </si>
  <si>
    <t>Konstrukce nosná pro fotovoltaické panely</t>
  </si>
  <si>
    <t>3.</t>
  </si>
  <si>
    <t>Dodávky konstrukce</t>
  </si>
  <si>
    <t>střešní konstrukce na šikmu střechu</t>
  </si>
  <si>
    <t>Podružný materiál- zátež DITON 21,7 kg</t>
  </si>
  <si>
    <t>zátež DITON 21,7 kg vč. Manipulace</t>
  </si>
  <si>
    <t xml:space="preserve">Montáž střešní konstrukce na střechu </t>
  </si>
  <si>
    <t>Montážní a demontážní práce v HZS</t>
  </si>
  <si>
    <t>4</t>
  </si>
  <si>
    <t>Aktivní technologie</t>
  </si>
  <si>
    <t>4.</t>
  </si>
  <si>
    <t>Dodávky technologie</t>
  </si>
  <si>
    <t>Třífázový střídač o výkonu 100kW hybrid</t>
  </si>
  <si>
    <t>FV panel o výkonu 700 Wp</t>
  </si>
  <si>
    <t>Power Optimizér o výkonu 600w</t>
  </si>
  <si>
    <t>Rapid Sutdown Device 600W</t>
  </si>
  <si>
    <t>Shudown Controller</t>
  </si>
  <si>
    <t>Rezerva</t>
  </si>
  <si>
    <t>Práce ve výškách</t>
  </si>
  <si>
    <t>Montáž třífázového střídače</t>
  </si>
  <si>
    <t>Montáž fotovoltaického panelu</t>
  </si>
  <si>
    <t>Plošina pro přesun materiálu</t>
  </si>
  <si>
    <t>5</t>
  </si>
  <si>
    <t>Záložní zdroje a bateriové systémy</t>
  </si>
  <si>
    <t>5.</t>
  </si>
  <si>
    <t>Stack batery systém 326,7 kWh</t>
  </si>
  <si>
    <t>set</t>
  </si>
  <si>
    <t>EMS</t>
  </si>
  <si>
    <t>Klimatizační jednotka, venkovní, vnitřní</t>
  </si>
  <si>
    <t>Montáž bateriového systému</t>
  </si>
  <si>
    <t>Montáž BMS</t>
  </si>
  <si>
    <t>zprovoznění a nastavení bateriového úložiště</t>
  </si>
  <si>
    <t>7</t>
  </si>
  <si>
    <t>7.</t>
  </si>
  <si>
    <t>umístění rozvaděče R.FVE.SPD</t>
  </si>
  <si>
    <t>ocel. Konstrukce pro přístřešek R.FVE.SPD vč. Odkap.plechu</t>
  </si>
  <si>
    <t>8</t>
  </si>
  <si>
    <t>8.</t>
  </si>
  <si>
    <t>Příprava stavby</t>
  </si>
  <si>
    <t>Zabezpečeni pracoviště</t>
  </si>
  <si>
    <t>Podružný materiál</t>
  </si>
  <si>
    <t>Odpad</t>
  </si>
  <si>
    <t>Ekologická likvidace odpadu</t>
  </si>
  <si>
    <t>Dokumentace</t>
  </si>
  <si>
    <t>Projektová dokumentace ve stupni DPS dle 499/2006 sb.</t>
  </si>
  <si>
    <t>Proškolení obsluhy</t>
  </si>
  <si>
    <t>Komunikace s PDS</t>
  </si>
  <si>
    <t>Uvedení do provozu</t>
  </si>
  <si>
    <t>Zkušební provoz</t>
  </si>
  <si>
    <t>Nastavení, zprovoznění a odzkoušení NN ochrany včetně vystavení protokolu</t>
  </si>
  <si>
    <t>Příprava na funkční zkoušky</t>
  </si>
  <si>
    <t>Funkční zkoušky</t>
  </si>
  <si>
    <t>Vypracování místního provozního předpisu</t>
  </si>
  <si>
    <t>Účást na PPP (První paralelení připojení)</t>
  </si>
  <si>
    <t>Revize</t>
  </si>
  <si>
    <t>Vystavení závěrečné revizní zprávy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</si>
</sst>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#,##0;"/>
    <numFmt numFmtId="165" formatCode="#,##0.000"/>
    <numFmt numFmtId="166" formatCode="_-* #,##0.00\ [$Kč-405]_-;\-* #,##0.00\ [$Kč-405]_-;_-* &quot;-&quot;??\ [$Kč-405]_-;_-@_-"/>
    <numFmt numFmtId="167" formatCode="_ &quot;￥&quot;* #,##0.00_ ;_ &quot;￥&quot;* \-#,##0.00_ ;_ &quot;￥&quot;* &quot;-&quot;??_ ;_ @_ "/>
  </numFmts>
  <fonts count="4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b/>
      <sz val="8"/>
      <color rgb="FFFF0000"/>
      <name val="Tahoma"/>
      <family val="2"/>
    </font>
    <font>
      <sz val="8"/>
      <color rgb="FF0065CE"/>
      <name val="Tahoma"/>
      <family val="2"/>
    </font>
    <font>
      <b/>
      <sz val="10"/>
      <color rgb="FF000000"/>
      <name val="Tahoma"/>
      <family val="2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vertAlign val="superscript"/>
      <sz val="12"/>
      <name val="Times New Roman"/>
      <family val="1"/>
      <charset val="238"/>
    </font>
    <font>
      <b/>
      <sz val="11"/>
      <color theme="1"/>
      <name val="Tahoma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8"/>
      <color rgb="FF000000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8"/>
      <color rgb="FF000000"/>
      <name val="Arial"/>
      <family val="2"/>
    </font>
    <font>
      <b/>
      <sz val="28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sz val="28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Open Sans"/>
      <family val="2"/>
      <charset val="1"/>
    </font>
    <font>
      <sz val="12"/>
      <name val="宋体"/>
      <charset val="134"/>
    </font>
    <font>
      <sz val="16"/>
      <color rgb="FF2526A9"/>
      <name val="Arial"/>
      <family val="2"/>
    </font>
    <font>
      <b/>
      <sz val="14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rgb="FF000000"/>
      <name val="Tahoma"/>
      <family val="2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sz val="8"/>
      <name val="Calibri"/>
      <family val="2"/>
      <scheme val="minor"/>
    </font>
    <font>
      <sz val="11"/>
      <color theme="1"/>
      <name val="Tahoma"/>
      <family val="2"/>
    </font>
    <font>
      <sz val="11"/>
      <color theme="1"/>
      <name val="Arial"/>
      <family val="2"/>
    </font>
    <font>
      <b/>
      <sz val="24"/>
      <color theme="1"/>
      <name val="Arial"/>
      <family val="2"/>
    </font>
    <font>
      <b/>
      <sz val="20"/>
      <color theme="1"/>
      <name val="Arial"/>
      <family val="2"/>
      <charset val="238"/>
    </font>
    <font>
      <sz val="12"/>
      <color rgb="FF000000"/>
      <name val="Helvetica"/>
      <family val="2"/>
    </font>
    <font>
      <sz val="13"/>
      <color rgb="FF000000"/>
      <name val="Helvetica"/>
      <family val="2"/>
    </font>
    <font>
      <sz val="10"/>
      <color rgb="FF000000"/>
      <name val="Calibri"/>
      <family val="2"/>
      <charset val="238"/>
      <scheme val="minor"/>
    </font>
    <font>
      <sz val="11"/>
      <color rgb="FF000000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9"/>
      </patternFill>
    </fill>
    <fill>
      <patternFill patternType="solid">
        <fgColor rgb="FFFFFFC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FEFFBE"/>
        <bgColor indexed="64"/>
      </patternFill>
    </fill>
  </fills>
  <borders count="8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ck">
        <color indexed="64"/>
      </right>
      <top/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ck">
        <color indexed="64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otted">
        <color indexed="64"/>
      </bottom>
      <diagonal/>
    </border>
    <border>
      <left style="thin">
        <color rgb="FFA9A9A9"/>
      </left>
      <right style="dotted">
        <color indexed="64"/>
      </right>
      <top style="thin">
        <color rgb="FFA9A9A9"/>
      </top>
      <bottom style="thin">
        <color rgb="FFA9A9A9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rgb="FFA9A9A9"/>
      </left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/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thin">
        <color rgb="FFA9A9A9"/>
      </left>
      <right style="dotted">
        <color indexed="64"/>
      </right>
      <top/>
      <bottom style="thin">
        <color rgb="FFA9A9A9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2" borderId="0" applyNumberFormat="0" applyBorder="0" applyAlignment="0" applyProtection="0"/>
    <xf numFmtId="0" fontId="2" fillId="3" borderId="1" applyNumberFormat="0" applyFont="0" applyAlignment="0" applyProtection="0"/>
    <xf numFmtId="0" fontId="1" fillId="0" borderId="0"/>
    <xf numFmtId="9" fontId="2" fillId="0" borderId="0" applyFont="0" applyFill="0" applyBorder="0" applyAlignment="0" applyProtection="0"/>
    <xf numFmtId="0" fontId="32" fillId="0" borderId="0"/>
    <xf numFmtId="167" fontId="2" fillId="0" borderId="0" applyFont="0" applyFill="0" applyBorder="0" applyAlignment="0" applyProtection="0">
      <alignment vertical="center"/>
    </xf>
  </cellStyleXfs>
  <cellXfs count="253">
    <xf numFmtId="0" fontId="0" fillId="0" borderId="0" xfId="0"/>
    <xf numFmtId="49" fontId="5" fillId="4" borderId="2" xfId="0" applyNumberFormat="1" applyFont="1" applyFill="1" applyBorder="1" applyAlignment="1">
      <alignment horizontal="center" vertical="center" wrapText="1" shrinkToFit="1" readingOrder="1"/>
    </xf>
    <xf numFmtId="0" fontId="6" fillId="3" borderId="2" xfId="0" applyFont="1" applyFill="1" applyBorder="1" applyAlignment="1">
      <alignment horizontal="right" vertical="center" readingOrder="1"/>
    </xf>
    <xf numFmtId="49" fontId="6" fillId="5" borderId="2" xfId="0" applyNumberFormat="1" applyFont="1" applyFill="1" applyBorder="1" applyAlignment="1">
      <alignment horizontal="left" vertical="center" readingOrder="1"/>
    </xf>
    <xf numFmtId="0" fontId="6" fillId="5" borderId="2" xfId="0" applyFont="1" applyFill="1" applyBorder="1" applyAlignment="1">
      <alignment horizontal="left" vertical="center" readingOrder="1"/>
    </xf>
    <xf numFmtId="49" fontId="6" fillId="5" borderId="2" xfId="0" applyNumberFormat="1" applyFont="1" applyFill="1" applyBorder="1" applyAlignment="1">
      <alignment horizontal="center" vertical="center" readingOrder="1"/>
    </xf>
    <xf numFmtId="49" fontId="6" fillId="3" borderId="2" xfId="0" applyNumberFormat="1" applyFont="1" applyFill="1" applyBorder="1" applyAlignment="1">
      <alignment horizontal="left" vertical="center" readingOrder="1"/>
    </xf>
    <xf numFmtId="165" fontId="7" fillId="3" borderId="2" xfId="0" applyNumberFormat="1" applyFont="1" applyFill="1" applyBorder="1" applyAlignment="1">
      <alignment horizontal="right" vertical="center" readingOrder="1"/>
    </xf>
    <xf numFmtId="4" fontId="6" fillId="5" borderId="2" xfId="0" applyNumberFormat="1" applyFont="1" applyFill="1" applyBorder="1" applyAlignment="1">
      <alignment horizontal="right" vertical="center" readingOrder="1"/>
    </xf>
    <xf numFmtId="165" fontId="6" fillId="5" borderId="2" xfId="0" applyNumberFormat="1" applyFont="1" applyFill="1" applyBorder="1" applyAlignment="1">
      <alignment horizontal="right" vertical="center" readingOrder="1"/>
    </xf>
    <xf numFmtId="0" fontId="5" fillId="3" borderId="2" xfId="0" applyFont="1" applyFill="1" applyBorder="1" applyAlignment="1">
      <alignment horizontal="right" vertical="center" readingOrder="1"/>
    </xf>
    <xf numFmtId="49" fontId="5" fillId="5" borderId="2" xfId="0" applyNumberFormat="1" applyFont="1" applyFill="1" applyBorder="1" applyAlignment="1">
      <alignment horizontal="left" vertical="center" readingOrder="1"/>
    </xf>
    <xf numFmtId="0" fontId="5" fillId="5" borderId="2" xfId="0" applyFont="1" applyFill="1" applyBorder="1" applyAlignment="1">
      <alignment horizontal="left" vertical="center" readingOrder="1"/>
    </xf>
    <xf numFmtId="49" fontId="5" fillId="5" borderId="2" xfId="0" applyNumberFormat="1" applyFont="1" applyFill="1" applyBorder="1" applyAlignment="1">
      <alignment horizontal="center" vertical="center" readingOrder="1"/>
    </xf>
    <xf numFmtId="49" fontId="5" fillId="3" borderId="2" xfId="0" applyNumberFormat="1" applyFont="1" applyFill="1" applyBorder="1" applyAlignment="1">
      <alignment horizontal="left" vertical="center" readingOrder="1"/>
    </xf>
    <xf numFmtId="165" fontId="5" fillId="3" borderId="2" xfId="0" applyNumberFormat="1" applyFont="1" applyFill="1" applyBorder="1" applyAlignment="1">
      <alignment horizontal="right" vertical="center" readingOrder="1"/>
    </xf>
    <xf numFmtId="0" fontId="0" fillId="6" borderId="0" xfId="0" applyFill="1"/>
    <xf numFmtId="0" fontId="3" fillId="6" borderId="0" xfId="0" applyFont="1" applyFill="1" applyAlignment="1">
      <alignment horizontal="center"/>
    </xf>
    <xf numFmtId="0" fontId="6" fillId="7" borderId="2" xfId="0" applyFont="1" applyFill="1" applyBorder="1" applyAlignment="1">
      <alignment horizontal="right" vertical="center" readingOrder="1"/>
    </xf>
    <xf numFmtId="49" fontId="6" fillId="7" borderId="2" xfId="0" applyNumberFormat="1" applyFont="1" applyFill="1" applyBorder="1" applyAlignment="1">
      <alignment horizontal="left" vertical="center" readingOrder="1"/>
    </xf>
    <xf numFmtId="0" fontId="6" fillId="7" borderId="2" xfId="0" applyFont="1" applyFill="1" applyBorder="1" applyAlignment="1">
      <alignment horizontal="left" vertical="center" readingOrder="1"/>
    </xf>
    <xf numFmtId="49" fontId="6" fillId="7" borderId="2" xfId="0" applyNumberFormat="1" applyFont="1" applyFill="1" applyBorder="1" applyAlignment="1">
      <alignment horizontal="center" vertical="center" readingOrder="1"/>
    </xf>
    <xf numFmtId="49" fontId="6" fillId="7" borderId="2" xfId="0" applyNumberFormat="1" applyFont="1" applyFill="1" applyBorder="1" applyAlignment="1">
      <alignment horizontal="left" vertical="center" wrapText="1" shrinkToFit="1" readingOrder="1"/>
    </xf>
    <xf numFmtId="165" fontId="7" fillId="7" borderId="2" xfId="0" applyNumberFormat="1" applyFont="1" applyFill="1" applyBorder="1" applyAlignment="1">
      <alignment horizontal="right" vertical="center" readingOrder="1"/>
    </xf>
    <xf numFmtId="4" fontId="6" fillId="7" borderId="2" xfId="0" applyNumberFormat="1" applyFont="1" applyFill="1" applyBorder="1" applyAlignment="1">
      <alignment horizontal="right" vertical="center" readingOrder="1"/>
    </xf>
    <xf numFmtId="165" fontId="6" fillId="7" borderId="2" xfId="0" applyNumberFormat="1" applyFont="1" applyFill="1" applyBorder="1" applyAlignment="1">
      <alignment horizontal="right" vertical="center" readingOrder="1"/>
    </xf>
    <xf numFmtId="0" fontId="0" fillId="6" borderId="3" xfId="0" applyFill="1" applyBorder="1"/>
    <xf numFmtId="49" fontId="5" fillId="4" borderId="5" xfId="0" applyNumberFormat="1" applyFont="1" applyFill="1" applyBorder="1" applyAlignment="1">
      <alignment horizontal="center" vertical="center" wrapText="1" shrinkToFit="1" readingOrder="1"/>
    </xf>
    <xf numFmtId="165" fontId="6" fillId="5" borderId="4" xfId="0" applyNumberFormat="1" applyFont="1" applyFill="1" applyBorder="1" applyAlignment="1">
      <alignment horizontal="right" vertical="center" readingOrder="1"/>
    </xf>
    <xf numFmtId="4" fontId="6" fillId="5" borderId="5" xfId="0" applyNumberFormat="1" applyFont="1" applyFill="1" applyBorder="1" applyAlignment="1">
      <alignment horizontal="right" vertical="center" readingOrder="1"/>
    </xf>
    <xf numFmtId="4" fontId="6" fillId="7" borderId="5" xfId="0" applyNumberFormat="1" applyFont="1" applyFill="1" applyBorder="1" applyAlignment="1">
      <alignment horizontal="right" vertical="center" readingOrder="1"/>
    </xf>
    <xf numFmtId="0" fontId="6" fillId="8" borderId="2" xfId="0" applyFont="1" applyFill="1" applyBorder="1" applyAlignment="1">
      <alignment horizontal="right" vertical="center" readingOrder="1"/>
    </xf>
    <xf numFmtId="49" fontId="6" fillId="8" borderId="2" xfId="0" applyNumberFormat="1" applyFont="1" applyFill="1" applyBorder="1" applyAlignment="1">
      <alignment horizontal="left" vertical="center" readingOrder="1"/>
    </xf>
    <xf numFmtId="0" fontId="6" fillId="8" borderId="2" xfId="0" applyFont="1" applyFill="1" applyBorder="1" applyAlignment="1">
      <alignment horizontal="left" vertical="center" readingOrder="1"/>
    </xf>
    <xf numFmtId="49" fontId="6" fillId="8" borderId="2" xfId="0" applyNumberFormat="1" applyFont="1" applyFill="1" applyBorder="1" applyAlignment="1">
      <alignment horizontal="center" vertical="center" readingOrder="1"/>
    </xf>
    <xf numFmtId="164" fontId="6" fillId="8" borderId="2" xfId="0" applyNumberFormat="1" applyFont="1" applyFill="1" applyBorder="1" applyAlignment="1">
      <alignment horizontal="right" vertical="center" readingOrder="1"/>
    </xf>
    <xf numFmtId="165" fontId="7" fillId="8" borderId="2" xfId="0" applyNumberFormat="1" applyFont="1" applyFill="1" applyBorder="1" applyAlignment="1">
      <alignment horizontal="right" vertical="center" readingOrder="1"/>
    </xf>
    <xf numFmtId="4" fontId="6" fillId="8" borderId="2" xfId="0" applyNumberFormat="1" applyFont="1" applyFill="1" applyBorder="1" applyAlignment="1">
      <alignment horizontal="right" vertical="center" readingOrder="1"/>
    </xf>
    <xf numFmtId="165" fontId="6" fillId="8" borderId="2" xfId="0" applyNumberFormat="1" applyFont="1" applyFill="1" applyBorder="1" applyAlignment="1">
      <alignment horizontal="right" vertical="center" readingOrder="1"/>
    </xf>
    <xf numFmtId="0" fontId="10" fillId="9" borderId="6" xfId="0" applyFont="1" applyFill="1" applyBorder="1"/>
    <xf numFmtId="0" fontId="10" fillId="0" borderId="6" xfId="0" applyFont="1" applyBorder="1"/>
    <xf numFmtId="0" fontId="11" fillId="0" borderId="6" xfId="0" applyFont="1" applyBorder="1"/>
    <xf numFmtId="0" fontId="11" fillId="9" borderId="6" xfId="0" applyFont="1" applyFill="1" applyBorder="1"/>
    <xf numFmtId="0" fontId="10" fillId="0" borderId="7" xfId="0" applyFont="1" applyBorder="1"/>
    <xf numFmtId="0" fontId="0" fillId="0" borderId="6" xfId="0" applyBorder="1"/>
    <xf numFmtId="0" fontId="16" fillId="10" borderId="8" xfId="0" applyFont="1" applyFill="1" applyBorder="1" applyAlignment="1">
      <alignment horizontal="left" vertical="center"/>
    </xf>
    <xf numFmtId="0" fontId="10" fillId="0" borderId="6" xfId="0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8" fillId="0" borderId="0" xfId="0" applyFont="1"/>
    <xf numFmtId="0" fontId="22" fillId="13" borderId="18" xfId="0" applyFont="1" applyFill="1" applyBorder="1" applyAlignment="1">
      <alignment horizontal="center" vertical="center"/>
    </xf>
    <xf numFmtId="0" fontId="22" fillId="13" borderId="20" xfId="0" applyFont="1" applyFill="1" applyBorder="1" applyAlignment="1">
      <alignment horizontal="center" vertical="center"/>
    </xf>
    <xf numFmtId="0" fontId="24" fillId="0" borderId="21" xfId="0" applyFont="1" applyBorder="1" applyAlignment="1">
      <alignment horizontal="left" vertical="center"/>
    </xf>
    <xf numFmtId="4" fontId="25" fillId="0" borderId="17" xfId="0" applyNumberFormat="1" applyFont="1" applyBorder="1" applyAlignment="1">
      <alignment horizontal="right" vertical="center"/>
    </xf>
    <xf numFmtId="0" fontId="25" fillId="0" borderId="17" xfId="0" applyFont="1" applyBorder="1" applyAlignment="1">
      <alignment horizontal="right" vertical="center"/>
    </xf>
    <xf numFmtId="0" fontId="24" fillId="0" borderId="22" xfId="0" applyFont="1" applyBorder="1" applyAlignment="1">
      <alignment horizontal="left" vertical="center"/>
    </xf>
    <xf numFmtId="4" fontId="25" fillId="0" borderId="14" xfId="0" applyNumberFormat="1" applyFont="1" applyBorder="1" applyAlignment="1">
      <alignment horizontal="right" vertical="center"/>
    </xf>
    <xf numFmtId="0" fontId="25" fillId="0" borderId="14" xfId="0" applyFont="1" applyBorder="1" applyAlignment="1">
      <alignment horizontal="right" vertical="center"/>
    </xf>
    <xf numFmtId="4" fontId="25" fillId="0" borderId="20" xfId="0" applyNumberFormat="1" applyFont="1" applyBorder="1" applyAlignment="1">
      <alignment horizontal="right" vertical="center"/>
    </xf>
    <xf numFmtId="4" fontId="25" fillId="0" borderId="24" xfId="0" applyNumberFormat="1" applyFont="1" applyBorder="1" applyAlignment="1">
      <alignment horizontal="right" vertical="center"/>
    </xf>
    <xf numFmtId="4" fontId="24" fillId="13" borderId="20" xfId="0" applyNumberFormat="1" applyFont="1" applyFill="1" applyBorder="1" applyAlignment="1">
      <alignment horizontal="right" vertical="center"/>
    </xf>
    <xf numFmtId="4" fontId="24" fillId="13" borderId="17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13" fillId="10" borderId="33" xfId="0" applyFont="1" applyFill="1" applyBorder="1" applyAlignment="1">
      <alignment horizontal="center" vertical="center"/>
    </xf>
    <xf numFmtId="0" fontId="16" fillId="10" borderId="34" xfId="0" applyFont="1" applyFill="1" applyBorder="1" applyAlignment="1">
      <alignment horizontal="center" vertical="center"/>
    </xf>
    <xf numFmtId="0" fontId="30" fillId="9" borderId="35" xfId="0" applyFont="1" applyFill="1" applyBorder="1" applyAlignment="1">
      <alignment horizontal="center" vertical="center"/>
    </xf>
    <xf numFmtId="0" fontId="15" fillId="9" borderId="36" xfId="0" applyFont="1" applyFill="1" applyBorder="1" applyAlignment="1">
      <alignment horizontal="left" vertical="center"/>
    </xf>
    <xf numFmtId="166" fontId="15" fillId="9" borderId="37" xfId="0" applyNumberFormat="1" applyFont="1" applyFill="1" applyBorder="1" applyAlignment="1">
      <alignment horizontal="right" vertical="center"/>
    </xf>
    <xf numFmtId="0" fontId="30" fillId="9" borderId="38" xfId="0" applyFont="1" applyFill="1" applyBorder="1" applyAlignment="1">
      <alignment horizontal="center" vertical="center"/>
    </xf>
    <xf numFmtId="0" fontId="15" fillId="9" borderId="6" xfId="0" applyFont="1" applyFill="1" applyBorder="1" applyAlignment="1">
      <alignment horizontal="left" vertical="center"/>
    </xf>
    <xf numFmtId="0" fontId="30" fillId="9" borderId="39" xfId="0" applyFont="1" applyFill="1" applyBorder="1" applyAlignment="1">
      <alignment horizontal="center" vertical="center"/>
    </xf>
    <xf numFmtId="0" fontId="0" fillId="0" borderId="9" xfId="0" applyBorder="1"/>
    <xf numFmtId="0" fontId="15" fillId="9" borderId="40" xfId="0" applyFont="1" applyFill="1" applyBorder="1"/>
    <xf numFmtId="0" fontId="31" fillId="10" borderId="41" xfId="0" applyFont="1" applyFill="1" applyBorder="1" applyAlignment="1">
      <alignment vertical="center"/>
    </xf>
    <xf numFmtId="0" fontId="15" fillId="9" borderId="7" xfId="0" applyFont="1" applyFill="1" applyBorder="1" applyAlignment="1">
      <alignment horizontal="left" vertical="center"/>
    </xf>
    <xf numFmtId="0" fontId="15" fillId="9" borderId="44" xfId="0" applyFont="1" applyFill="1" applyBorder="1" applyAlignment="1">
      <alignment horizontal="left" vertical="center"/>
    </xf>
    <xf numFmtId="0" fontId="30" fillId="9" borderId="45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right" vertical="center" readingOrder="1"/>
    </xf>
    <xf numFmtId="49" fontId="6" fillId="11" borderId="2" xfId="0" applyNumberFormat="1" applyFont="1" applyFill="1" applyBorder="1" applyAlignment="1">
      <alignment horizontal="left" vertical="center" readingOrder="1"/>
    </xf>
    <xf numFmtId="0" fontId="6" fillId="11" borderId="2" xfId="0" applyFont="1" applyFill="1" applyBorder="1" applyAlignment="1">
      <alignment horizontal="left" vertical="center" readingOrder="1"/>
    </xf>
    <xf numFmtId="49" fontId="6" fillId="11" borderId="2" xfId="0" applyNumberFormat="1" applyFont="1" applyFill="1" applyBorder="1" applyAlignment="1">
      <alignment horizontal="center" vertical="center" readingOrder="1"/>
    </xf>
    <xf numFmtId="165" fontId="7" fillId="11" borderId="2" xfId="0" applyNumberFormat="1" applyFont="1" applyFill="1" applyBorder="1" applyAlignment="1">
      <alignment horizontal="right" vertical="center" readingOrder="1"/>
    </xf>
    <xf numFmtId="4" fontId="6" fillId="11" borderId="2" xfId="0" applyNumberFormat="1" applyFont="1" applyFill="1" applyBorder="1" applyAlignment="1">
      <alignment horizontal="right" vertical="center" readingOrder="1"/>
    </xf>
    <xf numFmtId="165" fontId="6" fillId="11" borderId="2" xfId="0" applyNumberFormat="1" applyFont="1" applyFill="1" applyBorder="1" applyAlignment="1">
      <alignment horizontal="right" vertical="center" readingOrder="1"/>
    </xf>
    <xf numFmtId="4" fontId="6" fillId="11" borderId="5" xfId="0" applyNumberFormat="1" applyFont="1" applyFill="1" applyBorder="1" applyAlignment="1">
      <alignment horizontal="right" vertical="center" readingOrder="1"/>
    </xf>
    <xf numFmtId="0" fontId="0" fillId="7" borderId="0" xfId="0" applyFill="1"/>
    <xf numFmtId="165" fontId="7" fillId="3" borderId="4" xfId="0" applyNumberFormat="1" applyFont="1" applyFill="1" applyBorder="1" applyAlignment="1">
      <alignment horizontal="right" vertical="center" readingOrder="1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49" fontId="6" fillId="5" borderId="49" xfId="0" applyNumberFormat="1" applyFont="1" applyFill="1" applyBorder="1" applyAlignment="1">
      <alignment horizontal="left" vertical="center" readingOrder="1"/>
    </xf>
    <xf numFmtId="0" fontId="10" fillId="0" borderId="50" xfId="0" applyFont="1" applyBorder="1"/>
    <xf numFmtId="0" fontId="10" fillId="0" borderId="52" xfId="0" applyFont="1" applyBorder="1" applyAlignment="1">
      <alignment horizontal="center"/>
    </xf>
    <xf numFmtId="49" fontId="6" fillId="11" borderId="48" xfId="0" applyNumberFormat="1" applyFont="1" applyFill="1" applyBorder="1" applyAlignment="1">
      <alignment horizontal="left" vertical="center" readingOrder="1"/>
    </xf>
    <xf numFmtId="0" fontId="10" fillId="0" borderId="47" xfId="0" applyFont="1" applyBorder="1"/>
    <xf numFmtId="0" fontId="10" fillId="0" borderId="53" xfId="0" applyFont="1" applyBorder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51" xfId="0" applyFont="1" applyBorder="1" applyAlignment="1">
      <alignment horizontal="center"/>
    </xf>
    <xf numFmtId="0" fontId="10" fillId="0" borderId="55" xfId="0" applyFont="1" applyBorder="1" applyAlignment="1">
      <alignment horizontal="center"/>
    </xf>
    <xf numFmtId="166" fontId="6" fillId="5" borderId="2" xfId="0" applyNumberFormat="1" applyFont="1" applyFill="1" applyBorder="1" applyAlignment="1">
      <alignment horizontal="right" vertical="center" readingOrder="1"/>
    </xf>
    <xf numFmtId="49" fontId="5" fillId="0" borderId="2" xfId="0" applyNumberFormat="1" applyFont="1" applyBorder="1" applyAlignment="1">
      <alignment horizontal="left" vertical="center" wrapText="1" shrinkToFit="1" readingOrder="1"/>
    </xf>
    <xf numFmtId="49" fontId="8" fillId="0" borderId="2" xfId="0" applyNumberFormat="1" applyFont="1" applyBorder="1" applyAlignment="1">
      <alignment horizontal="left" vertical="center" wrapText="1" shrinkToFit="1" readingOrder="1"/>
    </xf>
    <xf numFmtId="165" fontId="7" fillId="3" borderId="56" xfId="0" applyNumberFormat="1" applyFont="1" applyFill="1" applyBorder="1" applyAlignment="1">
      <alignment horizontal="right" vertical="center" readingOrder="1"/>
    </xf>
    <xf numFmtId="165" fontId="7" fillId="3" borderId="58" xfId="0" applyNumberFormat="1" applyFont="1" applyFill="1" applyBorder="1" applyAlignment="1">
      <alignment horizontal="right" vertical="center" readingOrder="1"/>
    </xf>
    <xf numFmtId="4" fontId="6" fillId="11" borderId="59" xfId="0" applyNumberFormat="1" applyFont="1" applyFill="1" applyBorder="1" applyAlignment="1">
      <alignment horizontal="right" vertical="center" readingOrder="1"/>
    </xf>
    <xf numFmtId="9" fontId="7" fillId="3" borderId="58" xfId="4" applyFont="1" applyFill="1" applyBorder="1" applyAlignment="1">
      <alignment horizontal="right" vertical="center" readingOrder="1"/>
    </xf>
    <xf numFmtId="9" fontId="7" fillId="3" borderId="2" xfId="4" applyFont="1" applyFill="1" applyBorder="1" applyAlignment="1">
      <alignment horizontal="right" vertical="center" readingOrder="1"/>
    </xf>
    <xf numFmtId="165" fontId="6" fillId="15" borderId="4" xfId="0" applyNumberFormat="1" applyFont="1" applyFill="1" applyBorder="1" applyAlignment="1">
      <alignment horizontal="right" vertical="center" readingOrder="1"/>
    </xf>
    <xf numFmtId="165" fontId="7" fillId="14" borderId="58" xfId="0" applyNumberFormat="1" applyFont="1" applyFill="1" applyBorder="1" applyAlignment="1">
      <alignment horizontal="right" vertical="center" readingOrder="1"/>
    </xf>
    <xf numFmtId="4" fontId="6" fillId="11" borderId="60" xfId="0" applyNumberFormat="1" applyFont="1" applyFill="1" applyBorder="1" applyAlignment="1">
      <alignment horizontal="right" vertical="center" readingOrder="1"/>
    </xf>
    <xf numFmtId="166" fontId="6" fillId="11" borderId="2" xfId="0" applyNumberFormat="1" applyFont="1" applyFill="1" applyBorder="1" applyAlignment="1">
      <alignment horizontal="right" vertical="center" readingOrder="1"/>
    </xf>
    <xf numFmtId="2" fontId="6" fillId="11" borderId="2" xfId="0" applyNumberFormat="1" applyFont="1" applyFill="1" applyBorder="1" applyAlignment="1">
      <alignment horizontal="right" vertical="center" readingOrder="1"/>
    </xf>
    <xf numFmtId="0" fontId="27" fillId="9" borderId="0" xfId="0" applyFont="1" applyFill="1"/>
    <xf numFmtId="0" fontId="15" fillId="9" borderId="0" xfId="0" applyFont="1" applyFill="1"/>
    <xf numFmtId="0" fontId="29" fillId="9" borderId="0" xfId="0" applyFont="1" applyFill="1" applyAlignment="1">
      <alignment vertical="center"/>
    </xf>
    <xf numFmtId="0" fontId="15" fillId="9" borderId="0" xfId="0" applyFont="1" applyFill="1" applyAlignment="1">
      <alignment vertical="center"/>
    </xf>
    <xf numFmtId="0" fontId="27" fillId="9" borderId="64" xfId="0" applyFont="1" applyFill="1" applyBorder="1"/>
    <xf numFmtId="0" fontId="27" fillId="9" borderId="65" xfId="0" applyFont="1" applyFill="1" applyBorder="1"/>
    <xf numFmtId="0" fontId="28" fillId="9" borderId="64" xfId="0" applyFont="1" applyFill="1" applyBorder="1"/>
    <xf numFmtId="0" fontId="10" fillId="9" borderId="65" xfId="0" applyFont="1" applyFill="1" applyBorder="1" applyAlignment="1">
      <alignment horizontal="center"/>
    </xf>
    <xf numFmtId="0" fontId="29" fillId="9" borderId="64" xfId="0" applyFont="1" applyFill="1" applyBorder="1" applyAlignment="1">
      <alignment vertical="center"/>
    </xf>
    <xf numFmtId="0" fontId="29" fillId="9" borderId="65" xfId="0" applyFont="1" applyFill="1" applyBorder="1" applyAlignment="1">
      <alignment vertical="center"/>
    </xf>
    <xf numFmtId="0" fontId="28" fillId="9" borderId="66" xfId="0" applyFont="1" applyFill="1" applyBorder="1"/>
    <xf numFmtId="0" fontId="10" fillId="9" borderId="67" xfId="0" applyFont="1" applyFill="1" applyBorder="1" applyAlignment="1">
      <alignment horizontal="center"/>
    </xf>
    <xf numFmtId="166" fontId="15" fillId="9" borderId="68" xfId="0" applyNumberFormat="1" applyFont="1" applyFill="1" applyBorder="1" applyAlignment="1">
      <alignment horizontal="right" vertical="center"/>
    </xf>
    <xf numFmtId="166" fontId="15" fillId="9" borderId="69" xfId="0" applyNumberFormat="1" applyFont="1" applyFill="1" applyBorder="1" applyAlignment="1">
      <alignment horizontal="right" vertical="center"/>
    </xf>
    <xf numFmtId="166" fontId="15" fillId="9" borderId="70" xfId="0" applyNumberFormat="1" applyFont="1" applyFill="1" applyBorder="1" applyAlignment="1">
      <alignment horizontal="right" vertical="center"/>
    </xf>
    <xf numFmtId="0" fontId="28" fillId="9" borderId="64" xfId="0" applyFont="1" applyFill="1" applyBorder="1" applyAlignment="1">
      <alignment vertical="center"/>
    </xf>
    <xf numFmtId="0" fontId="10" fillId="9" borderId="65" xfId="0" applyFont="1" applyFill="1" applyBorder="1" applyAlignment="1">
      <alignment horizontal="center" vertical="center"/>
    </xf>
    <xf numFmtId="0" fontId="28" fillId="10" borderId="71" xfId="0" applyFont="1" applyFill="1" applyBorder="1" applyAlignment="1">
      <alignment vertical="center"/>
    </xf>
    <xf numFmtId="166" fontId="31" fillId="10" borderId="72" xfId="0" applyNumberFormat="1" applyFont="1" applyFill="1" applyBorder="1" applyAlignment="1">
      <alignment horizontal="center" vertical="center"/>
    </xf>
    <xf numFmtId="0" fontId="0" fillId="0" borderId="66" xfId="0" applyBorder="1"/>
    <xf numFmtId="0" fontId="0" fillId="0" borderId="40" xfId="0" applyBorder="1"/>
    <xf numFmtId="0" fontId="0" fillId="0" borderId="67" xfId="0" applyBorder="1"/>
    <xf numFmtId="0" fontId="0" fillId="0" borderId="61" xfId="0" applyBorder="1"/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20" fillId="0" borderId="0" xfId="0" applyFont="1" applyAlignment="1">
      <alignment horizontal="left" vertical="center" wrapText="1"/>
    </xf>
    <xf numFmtId="0" fontId="29" fillId="9" borderId="0" xfId="0" applyFont="1" applyFill="1" applyAlignment="1">
      <alignment horizontal="center" vertical="center"/>
    </xf>
    <xf numFmtId="0" fontId="29" fillId="9" borderId="65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49" fontId="37" fillId="11" borderId="2" xfId="0" applyNumberFormat="1" applyFont="1" applyFill="1" applyBorder="1" applyAlignment="1">
      <alignment horizontal="right" vertical="center" readingOrder="1"/>
    </xf>
    <xf numFmtId="49" fontId="37" fillId="11" borderId="2" xfId="0" applyNumberFormat="1" applyFont="1" applyFill="1" applyBorder="1" applyAlignment="1">
      <alignment horizontal="left" vertical="center" wrapText="1" shrinkToFit="1" readingOrder="1"/>
    </xf>
    <xf numFmtId="2" fontId="6" fillId="7" borderId="2" xfId="0" applyNumberFormat="1" applyFont="1" applyFill="1" applyBorder="1" applyAlignment="1">
      <alignment horizontal="right" vertical="center" readingOrder="1"/>
    </xf>
    <xf numFmtId="2" fontId="0" fillId="7" borderId="0" xfId="0" applyNumberFormat="1" applyFill="1" applyAlignment="1">
      <alignment horizontal="right"/>
    </xf>
    <xf numFmtId="1" fontId="38" fillId="0" borderId="2" xfId="0" applyNumberFormat="1" applyFont="1" applyBorder="1" applyAlignment="1">
      <alignment horizontal="left" vertical="center" readingOrder="1"/>
    </xf>
    <xf numFmtId="1" fontId="39" fillId="0" borderId="2" xfId="0" applyNumberFormat="1" applyFont="1" applyBorder="1" applyAlignment="1">
      <alignment horizontal="left" vertical="center" readingOrder="1"/>
    </xf>
    <xf numFmtId="1" fontId="39" fillId="7" borderId="2" xfId="0" applyNumberFormat="1" applyFont="1" applyFill="1" applyBorder="1" applyAlignment="1">
      <alignment horizontal="left" vertical="center" readingOrder="1"/>
    </xf>
    <xf numFmtId="1" fontId="35" fillId="7" borderId="0" xfId="0" applyNumberFormat="1" applyFont="1" applyFill="1" applyAlignment="1">
      <alignment horizontal="left"/>
    </xf>
    <xf numFmtId="2" fontId="37" fillId="5" borderId="2" xfId="0" applyNumberFormat="1" applyFont="1" applyFill="1" applyBorder="1" applyAlignment="1">
      <alignment horizontal="right" vertical="center" readingOrder="1"/>
    </xf>
    <xf numFmtId="0" fontId="14" fillId="0" borderId="6" xfId="1" applyFont="1" applyFill="1" applyBorder="1"/>
    <xf numFmtId="49" fontId="6" fillId="5" borderId="58" xfId="0" applyNumberFormat="1" applyFont="1" applyFill="1" applyBorder="1" applyAlignment="1">
      <alignment horizontal="center" vertical="center" readingOrder="1"/>
    </xf>
    <xf numFmtId="49" fontId="5" fillId="5" borderId="59" xfId="0" applyNumberFormat="1" applyFont="1" applyFill="1" applyBorder="1" applyAlignment="1">
      <alignment horizontal="left" vertical="center" readingOrder="1"/>
    </xf>
    <xf numFmtId="49" fontId="6" fillId="5" borderId="57" xfId="0" applyNumberFormat="1" applyFont="1" applyFill="1" applyBorder="1" applyAlignment="1">
      <alignment horizontal="left" vertical="center" readingOrder="1"/>
    </xf>
    <xf numFmtId="49" fontId="6" fillId="5" borderId="59" xfId="0" applyNumberFormat="1" applyFont="1" applyFill="1" applyBorder="1" applyAlignment="1">
      <alignment horizontal="left" vertical="center" readingOrder="1"/>
    </xf>
    <xf numFmtId="49" fontId="6" fillId="5" borderId="75" xfId="0" applyNumberFormat="1" applyFont="1" applyFill="1" applyBorder="1" applyAlignment="1">
      <alignment horizontal="left" vertical="center" readingOrder="1"/>
    </xf>
    <xf numFmtId="49" fontId="6" fillId="5" borderId="76" xfId="0" applyNumberFormat="1" applyFont="1" applyFill="1" applyBorder="1" applyAlignment="1">
      <alignment horizontal="left" vertical="center" readingOrder="1"/>
    </xf>
    <xf numFmtId="49" fontId="37" fillId="8" borderId="2" xfId="0" applyNumberFormat="1" applyFont="1" applyFill="1" applyBorder="1" applyAlignment="1">
      <alignment horizontal="left" vertical="center" wrapText="1" shrinkToFit="1" readingOrder="1"/>
    </xf>
    <xf numFmtId="49" fontId="9" fillId="11" borderId="2" xfId="0" applyNumberFormat="1" applyFont="1" applyFill="1" applyBorder="1" applyAlignment="1">
      <alignment horizontal="left" vertical="center" wrapText="1" shrinkToFit="1" readingOrder="1"/>
    </xf>
    <xf numFmtId="49" fontId="37" fillId="11" borderId="48" xfId="0" applyNumberFormat="1" applyFont="1" applyFill="1" applyBorder="1" applyAlignment="1">
      <alignment horizontal="left" vertical="center" wrapText="1" shrinkToFit="1" readingOrder="1"/>
    </xf>
    <xf numFmtId="0" fontId="27" fillId="12" borderId="77" xfId="0" applyFont="1" applyFill="1" applyBorder="1" applyAlignment="1">
      <alignment wrapText="1"/>
    </xf>
    <xf numFmtId="0" fontId="27" fillId="12" borderId="78" xfId="0" applyFont="1" applyFill="1" applyBorder="1" applyAlignment="1">
      <alignment horizontal="center" vertical="center" wrapText="1"/>
    </xf>
    <xf numFmtId="0" fontId="27" fillId="12" borderId="79" xfId="0" applyFont="1" applyFill="1" applyBorder="1" applyAlignment="1">
      <alignment vertical="center"/>
    </xf>
    <xf numFmtId="0" fontId="43" fillId="12" borderId="41" xfId="0" applyFont="1" applyFill="1" applyBorder="1" applyAlignment="1">
      <alignment horizontal="center" vertical="center"/>
    </xf>
    <xf numFmtId="0" fontId="44" fillId="12" borderId="41" xfId="0" applyFont="1" applyFill="1" applyBorder="1" applyAlignment="1">
      <alignment horizontal="center" vertical="center" wrapText="1"/>
    </xf>
    <xf numFmtId="0" fontId="27" fillId="12" borderId="71" xfId="0" applyFont="1" applyFill="1" applyBorder="1" applyAlignment="1">
      <alignment wrapText="1"/>
    </xf>
    <xf numFmtId="0" fontId="27" fillId="12" borderId="72" xfId="0" applyFont="1" applyFill="1" applyBorder="1" applyAlignment="1">
      <alignment vertical="center"/>
    </xf>
    <xf numFmtId="0" fontId="27" fillId="12" borderId="71" xfId="0" applyFont="1" applyFill="1" applyBorder="1"/>
    <xf numFmtId="49" fontId="47" fillId="16" borderId="18" xfId="0" applyNumberFormat="1" applyFont="1" applyFill="1" applyBorder="1" applyAlignment="1">
      <alignment horizontal="left" wrapText="1"/>
    </xf>
    <xf numFmtId="49" fontId="6" fillId="0" borderId="2" xfId="0" applyNumberFormat="1" applyFont="1" applyBorder="1" applyAlignment="1">
      <alignment horizontal="left" vertical="center" readingOrder="1"/>
    </xf>
    <xf numFmtId="0" fontId="10" fillId="0" borderId="47" xfId="0" applyFont="1" applyBorder="1" applyAlignment="1">
      <alignment wrapText="1"/>
    </xf>
    <xf numFmtId="49" fontId="6" fillId="0" borderId="59" xfId="0" applyNumberFormat="1" applyFont="1" applyBorder="1" applyAlignment="1">
      <alignment horizontal="left" vertical="center" readingOrder="1"/>
    </xf>
    <xf numFmtId="0" fontId="36" fillId="9" borderId="6" xfId="0" applyFont="1" applyFill="1" applyBorder="1" applyAlignment="1">
      <alignment wrapText="1"/>
    </xf>
    <xf numFmtId="0" fontId="42" fillId="0" borderId="0" xfId="0" applyFont="1"/>
    <xf numFmtId="49" fontId="5" fillId="18" borderId="2" xfId="0" applyNumberFormat="1" applyFont="1" applyFill="1" applyBorder="1" applyAlignment="1">
      <alignment horizontal="center" vertical="center" wrapText="1" shrinkToFit="1" readingOrder="1"/>
    </xf>
    <xf numFmtId="165" fontId="6" fillId="0" borderId="2" xfId="0" applyNumberFormat="1" applyFont="1" applyBorder="1" applyAlignment="1">
      <alignment horizontal="right" vertical="center" readingOrder="1"/>
    </xf>
    <xf numFmtId="0" fontId="20" fillId="0" borderId="11" xfId="0" applyFont="1" applyBorder="1" applyAlignment="1">
      <alignment horizontal="center" vertical="center" wrapText="1"/>
    </xf>
    <xf numFmtId="0" fontId="3" fillId="0" borderId="0" xfId="0" applyFont="1"/>
    <xf numFmtId="17" fontId="0" fillId="0" borderId="0" xfId="0" applyNumberFormat="1"/>
    <xf numFmtId="22" fontId="0" fillId="0" borderId="0" xfId="0" applyNumberFormat="1"/>
    <xf numFmtId="0" fontId="33" fillId="0" borderId="0" xfId="0" applyFont="1"/>
    <xf numFmtId="0" fontId="34" fillId="0" borderId="0" xfId="0" applyFont="1"/>
    <xf numFmtId="0" fontId="0" fillId="0" borderId="0" xfId="0" applyAlignment="1">
      <alignment horizontal="right"/>
    </xf>
    <xf numFmtId="0" fontId="46" fillId="0" borderId="0" xfId="0" applyFont="1"/>
    <xf numFmtId="1" fontId="0" fillId="0" borderId="0" xfId="0" applyNumberFormat="1"/>
    <xf numFmtId="166" fontId="0" fillId="0" borderId="0" xfId="0" applyNumberFormat="1"/>
    <xf numFmtId="0" fontId="45" fillId="0" borderId="0" xfId="0" applyFont="1"/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25" fillId="0" borderId="17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11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22" fontId="19" fillId="0" borderId="14" xfId="0" applyNumberFormat="1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/>
    </xf>
    <xf numFmtId="17" fontId="19" fillId="0" borderId="0" xfId="0" applyNumberFormat="1" applyFont="1" applyAlignment="1">
      <alignment horizontal="left" vertical="center" wrapText="1"/>
    </xf>
    <xf numFmtId="1" fontId="19" fillId="0" borderId="14" xfId="0" applyNumberFormat="1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3" fillId="0" borderId="19" xfId="0" applyFont="1" applyBorder="1" applyAlignment="1">
      <alignment horizontal="left" vertical="center"/>
    </xf>
    <xf numFmtId="0" fontId="23" fillId="0" borderId="20" xfId="0" applyFont="1" applyBorder="1" applyAlignment="1">
      <alignment horizontal="left" vertical="center"/>
    </xf>
    <xf numFmtId="0" fontId="25" fillId="0" borderId="16" xfId="0" applyFont="1" applyBorder="1" applyAlignment="1">
      <alignment horizontal="left" vertical="center"/>
    </xf>
    <xf numFmtId="0" fontId="25" fillId="0" borderId="1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17" xfId="0" applyFont="1" applyBorder="1" applyAlignment="1">
      <alignment horizontal="left" vertical="center"/>
    </xf>
    <xf numFmtId="0" fontId="24" fillId="13" borderId="15" xfId="0" applyFont="1" applyFill="1" applyBorder="1" applyAlignment="1">
      <alignment horizontal="left" vertical="center"/>
    </xf>
    <xf numFmtId="0" fontId="24" fillId="13" borderId="16" xfId="0" applyFont="1" applyFill="1" applyBorder="1" applyAlignment="1">
      <alignment horizontal="left" vertical="center"/>
    </xf>
    <xf numFmtId="0" fontId="24" fillId="13" borderId="19" xfId="0" applyFont="1" applyFill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4" fillId="0" borderId="23" xfId="0" applyFont="1" applyBorder="1" applyAlignment="1">
      <alignment horizontal="left" vertical="center"/>
    </xf>
    <xf numFmtId="0" fontId="24" fillId="0" borderId="20" xfId="0" applyFont="1" applyBorder="1" applyAlignment="1">
      <alignment horizontal="left" vertical="center"/>
    </xf>
    <xf numFmtId="0" fontId="24" fillId="0" borderId="19" xfId="0" applyFont="1" applyBorder="1" applyAlignment="1">
      <alignment horizontal="left" vertical="center"/>
    </xf>
    <xf numFmtId="0" fontId="24" fillId="0" borderId="16" xfId="0" applyFont="1" applyBorder="1" applyAlignment="1">
      <alignment horizontal="left" vertical="center"/>
    </xf>
    <xf numFmtId="0" fontId="24" fillId="13" borderId="23" xfId="0" applyFont="1" applyFill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5" fillId="0" borderId="26" xfId="0" applyFont="1" applyBorder="1" applyAlignment="1">
      <alignment horizontal="left" vertical="center"/>
    </xf>
    <xf numFmtId="0" fontId="25" fillId="0" borderId="27" xfId="0" applyFont="1" applyBorder="1" applyAlignment="1">
      <alignment horizontal="left" vertical="center"/>
    </xf>
    <xf numFmtId="0" fontId="25" fillId="0" borderId="28" xfId="0" applyFont="1" applyBorder="1" applyAlignment="1">
      <alignment horizontal="left" vertical="center"/>
    </xf>
    <xf numFmtId="0" fontId="25" fillId="0" borderId="29" xfId="0" applyFont="1" applyBorder="1" applyAlignment="1">
      <alignment horizontal="left" vertical="center"/>
    </xf>
    <xf numFmtId="0" fontId="25" fillId="0" borderId="30" xfId="0" applyFont="1" applyBorder="1" applyAlignment="1">
      <alignment horizontal="left" vertical="center"/>
    </xf>
    <xf numFmtId="0" fontId="25" fillId="0" borderId="31" xfId="0" applyFont="1" applyBorder="1" applyAlignment="1">
      <alignment horizontal="left" vertical="center"/>
    </xf>
    <xf numFmtId="0" fontId="25" fillId="0" borderId="32" xfId="0" applyFont="1" applyBorder="1" applyAlignment="1">
      <alignment horizontal="left" vertical="center"/>
    </xf>
    <xf numFmtId="0" fontId="42" fillId="11" borderId="43" xfId="0" applyFont="1" applyFill="1" applyBorder="1" applyAlignment="1">
      <alignment horizontal="center" vertical="center"/>
    </xf>
    <xf numFmtId="0" fontId="42" fillId="11" borderId="42" xfId="0" applyFont="1" applyFill="1" applyBorder="1" applyAlignment="1">
      <alignment horizontal="center" vertical="center"/>
    </xf>
    <xf numFmtId="0" fontId="41" fillId="11" borderId="43" xfId="2" applyFont="1" applyFill="1" applyBorder="1" applyAlignment="1">
      <alignment horizontal="center" wrapText="1"/>
    </xf>
    <xf numFmtId="0" fontId="41" fillId="11" borderId="42" xfId="2" applyFont="1" applyFill="1" applyBorder="1" applyAlignment="1">
      <alignment horizontal="center" wrapText="1"/>
    </xf>
    <xf numFmtId="0" fontId="48" fillId="17" borderId="43" xfId="0" applyFont="1" applyFill="1" applyBorder="1" applyAlignment="1">
      <alignment horizontal="center" wrapText="1"/>
    </xf>
    <xf numFmtId="0" fontId="48" fillId="17" borderId="42" xfId="0" applyFont="1" applyFill="1" applyBorder="1" applyAlignment="1">
      <alignment horizontal="center" wrapText="1"/>
    </xf>
    <xf numFmtId="0" fontId="48" fillId="17" borderId="43" xfId="0" applyFont="1" applyFill="1" applyBorder="1" applyAlignment="1">
      <alignment horizontal="center" wrapText="1" shrinkToFit="1"/>
    </xf>
    <xf numFmtId="0" fontId="48" fillId="17" borderId="80" xfId="0" applyFont="1" applyFill="1" applyBorder="1" applyAlignment="1">
      <alignment horizontal="center" wrapText="1" shrinkToFit="1"/>
    </xf>
    <xf numFmtId="0" fontId="14" fillId="11" borderId="43" xfId="1" applyFont="1" applyFill="1" applyBorder="1" applyAlignment="1">
      <alignment horizontal="center"/>
    </xf>
    <xf numFmtId="0" fontId="14" fillId="11" borderId="42" xfId="1" applyFont="1" applyFill="1" applyBorder="1" applyAlignment="1">
      <alignment horizontal="center"/>
    </xf>
    <xf numFmtId="0" fontId="42" fillId="11" borderId="74" xfId="0" applyFont="1" applyFill="1" applyBorder="1" applyAlignment="1">
      <alignment horizontal="center" vertical="center"/>
    </xf>
    <xf numFmtId="0" fontId="42" fillId="11" borderId="73" xfId="0" applyFont="1" applyFill="1" applyBorder="1" applyAlignment="1">
      <alignment horizontal="center" vertical="center"/>
    </xf>
    <xf numFmtId="0" fontId="48" fillId="17" borderId="80" xfId="0" applyFont="1" applyFill="1" applyBorder="1" applyAlignment="1">
      <alignment horizontal="center" wrapText="1"/>
    </xf>
    <xf numFmtId="0" fontId="14" fillId="11" borderId="43" xfId="1" applyFont="1" applyFill="1" applyBorder="1" applyAlignment="1">
      <alignment horizontal="center" wrapText="1"/>
    </xf>
    <xf numFmtId="0" fontId="14" fillId="11" borderId="42" xfId="1" applyFont="1" applyFill="1" applyBorder="1" applyAlignment="1">
      <alignment horizontal="center" wrapText="1"/>
    </xf>
    <xf numFmtId="0" fontId="41" fillId="11" borderId="43" xfId="2" applyFont="1" applyFill="1" applyBorder="1" applyAlignment="1">
      <alignment horizontal="center"/>
    </xf>
    <xf numFmtId="0" fontId="41" fillId="11" borderId="42" xfId="2" applyFont="1" applyFill="1" applyBorder="1" applyAlignment="1">
      <alignment horizontal="center"/>
    </xf>
    <xf numFmtId="0" fontId="14" fillId="11" borderId="74" xfId="1" applyFont="1" applyFill="1" applyBorder="1" applyAlignment="1">
      <alignment horizontal="center"/>
    </xf>
    <xf numFmtId="0" fontId="14" fillId="11" borderId="73" xfId="1" applyFont="1" applyFill="1" applyBorder="1" applyAlignment="1">
      <alignment horizontal="center"/>
    </xf>
  </cellXfs>
  <cellStyles count="7">
    <cellStyle name="Měna 2" xfId="6" xr:uid="{838DDC6B-829E-344C-9B09-39E2E80F4011}"/>
    <cellStyle name="Neutrální" xfId="1" builtinId="28"/>
    <cellStyle name="Normální" xfId="0" builtinId="0"/>
    <cellStyle name="Normální 2" xfId="3" xr:uid="{599619E6-4F68-BD4C-B4D5-2E4F30FAB39F}"/>
    <cellStyle name="Normální 3" xfId="5" xr:uid="{943044FE-4482-9648-BCAE-8F75628D6000}"/>
    <cellStyle name="Poznámka" xfId="2" builtinId="10"/>
    <cellStyle name="Procenta" xfId="4" builtinId="5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FFFFFF"/>
      <rgbColor rgb="00FFFFCC"/>
      <rgbColor rgb="00D3D3D3"/>
      <rgbColor rgb="00A9A9A9"/>
      <rgbColor rgb="000065CE"/>
      <rgbColor rgb="00FF8000"/>
      <rgbColor rgb="00008080"/>
      <rgbColor rgb="00000080"/>
      <rgbColor rgb="00FF0000"/>
      <rgbColor rgb="00000000"/>
    </indexedColors>
    <mruColors>
      <color rgb="FFFEFF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Asa_nas\Volumes\KING%2064GB\ENOTEP\Projekty-Zaka&#769;zky\ZA&#769;JEMCI\MDPO-Opava\DP%20Opava\never&#780;ejne&#769;%20materia&#769;ly\V1-upravena&#769;%20FVE%20na%20objektech%20v%20area&#769;lu%20MDPO%20-%20final-.xls" TargetMode="External"/><Relationship Id="rId1" Type="http://schemas.openxmlformats.org/officeDocument/2006/relationships/externalLinkPath" Target="/Volumes/KING%2064GB/ENOTEP/Projekty-Zaka&#769;zky/ZA&#769;JEMCI/MDPO-Opava/DP%20Opava/never&#780;ejne&#769;%20materia&#769;ly/V1-upravena&#769;%20FVE%20na%20objektech%20v%20area&#769;lu%20MDPO%20-%20final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avební rozpočet"/>
      <sheetName val="Krycí list rozpočtu"/>
    </sheetNames>
    <sheetDataSet>
      <sheetData sheetId="0">
        <row r="11">
          <cell r="I11" t="str">
            <v>Dodávka</v>
          </cell>
          <cell r="K11" t="str">
            <v>Celkem</v>
          </cell>
        </row>
        <row r="18">
          <cell r="AI18" t="str">
            <v>08.1</v>
          </cell>
        </row>
        <row r="19">
          <cell r="AD19">
            <v>0</v>
          </cell>
          <cell r="AF19">
            <v>0</v>
          </cell>
          <cell r="AG19">
            <v>0</v>
          </cell>
          <cell r="AH19">
            <v>0</v>
          </cell>
          <cell r="AI19" t="str">
            <v>08.1</v>
          </cell>
        </row>
        <row r="20">
          <cell r="AD20">
            <v>0</v>
          </cell>
          <cell r="AF20">
            <v>0</v>
          </cell>
          <cell r="AG20">
            <v>0</v>
          </cell>
          <cell r="AH20">
            <v>0</v>
          </cell>
          <cell r="AI20" t="str">
            <v>08.1</v>
          </cell>
        </row>
        <row r="21">
          <cell r="AD21">
            <v>0</v>
          </cell>
          <cell r="AF21">
            <v>0</v>
          </cell>
          <cell r="AG21">
            <v>0</v>
          </cell>
          <cell r="AH21">
            <v>0</v>
          </cell>
          <cell r="AI21" t="str">
            <v>08.1</v>
          </cell>
        </row>
        <row r="22">
          <cell r="AD22">
            <v>0</v>
          </cell>
          <cell r="AF22">
            <v>0</v>
          </cell>
          <cell r="AG22">
            <v>0</v>
          </cell>
          <cell r="AH22">
            <v>0</v>
          </cell>
          <cell r="AI22" t="str">
            <v>08.1</v>
          </cell>
        </row>
        <row r="23">
          <cell r="AD23">
            <v>0</v>
          </cell>
          <cell r="AF23">
            <v>0</v>
          </cell>
          <cell r="AG23">
            <v>0</v>
          </cell>
          <cell r="AH23">
            <v>0</v>
          </cell>
          <cell r="AI23" t="str">
            <v>08.1</v>
          </cell>
        </row>
        <row r="24">
          <cell r="AD24">
            <v>0</v>
          </cell>
          <cell r="AF24">
            <v>0</v>
          </cell>
          <cell r="AG24">
            <v>0</v>
          </cell>
          <cell r="AH24">
            <v>0</v>
          </cell>
          <cell r="AI24" t="str">
            <v>08.1</v>
          </cell>
        </row>
        <row r="25">
          <cell r="AD25">
            <v>0</v>
          </cell>
          <cell r="AF25">
            <v>0</v>
          </cell>
          <cell r="AG25">
            <v>0</v>
          </cell>
          <cell r="AH25">
            <v>0</v>
          </cell>
          <cell r="AI25" t="str">
            <v>08.1</v>
          </cell>
        </row>
        <row r="26">
          <cell r="AD26">
            <v>0</v>
          </cell>
          <cell r="AF26">
            <v>0</v>
          </cell>
          <cell r="AG26">
            <v>0</v>
          </cell>
          <cell r="AH26">
            <v>0</v>
          </cell>
          <cell r="AI26" t="str">
            <v>08.1</v>
          </cell>
        </row>
        <row r="27">
          <cell r="AD27">
            <v>0</v>
          </cell>
          <cell r="AF27">
            <v>0</v>
          </cell>
          <cell r="AG27">
            <v>0</v>
          </cell>
          <cell r="AH27">
            <v>0</v>
          </cell>
          <cell r="AI27" t="str">
            <v>08.1</v>
          </cell>
        </row>
        <row r="28">
          <cell r="AD28">
            <v>0</v>
          </cell>
          <cell r="AF28">
            <v>0</v>
          </cell>
          <cell r="AG28">
            <v>0</v>
          </cell>
          <cell r="AH28">
            <v>0</v>
          </cell>
          <cell r="AI28" t="str">
            <v>08.1</v>
          </cell>
        </row>
        <row r="29">
          <cell r="AD29">
            <v>0</v>
          </cell>
          <cell r="AF29">
            <v>0</v>
          </cell>
          <cell r="AG29">
            <v>0</v>
          </cell>
          <cell r="AH29">
            <v>0</v>
          </cell>
          <cell r="AI29" t="str">
            <v>08.1</v>
          </cell>
        </row>
        <row r="30">
          <cell r="AD30">
            <v>0</v>
          </cell>
          <cell r="AF30">
            <v>0</v>
          </cell>
          <cell r="AG30">
            <v>0</v>
          </cell>
          <cell r="AH30">
            <v>0</v>
          </cell>
          <cell r="AI30" t="str">
            <v>08.1</v>
          </cell>
        </row>
        <row r="31">
          <cell r="AD31">
            <v>0</v>
          </cell>
          <cell r="AF31">
            <v>0</v>
          </cell>
          <cell r="AG31">
            <v>0</v>
          </cell>
          <cell r="AH31">
            <v>0</v>
          </cell>
          <cell r="AI31" t="str">
            <v>08.1</v>
          </cell>
        </row>
        <row r="32">
          <cell r="AI32" t="str">
            <v>08.1</v>
          </cell>
        </row>
        <row r="33">
          <cell r="AD33">
            <v>0</v>
          </cell>
          <cell r="AF33">
            <v>0</v>
          </cell>
          <cell r="AG33">
            <v>0</v>
          </cell>
          <cell r="AH33">
            <v>0</v>
          </cell>
          <cell r="AI33" t="str">
            <v>08.1</v>
          </cell>
        </row>
        <row r="34">
          <cell r="AD34">
            <v>0</v>
          </cell>
          <cell r="AF34">
            <v>0</v>
          </cell>
          <cell r="AG34">
            <v>0</v>
          </cell>
          <cell r="AH34">
            <v>0</v>
          </cell>
          <cell r="AI34" t="str">
            <v>08.1</v>
          </cell>
        </row>
        <row r="35">
          <cell r="AD35">
            <v>0</v>
          </cell>
          <cell r="AF35">
            <v>0</v>
          </cell>
          <cell r="AG35">
            <v>0</v>
          </cell>
          <cell r="AH35">
            <v>0</v>
          </cell>
          <cell r="AI35" t="str">
            <v>08.1</v>
          </cell>
        </row>
        <row r="36">
          <cell r="AD36">
            <v>0</v>
          </cell>
          <cell r="AF36">
            <v>0</v>
          </cell>
          <cell r="AG36">
            <v>0</v>
          </cell>
          <cell r="AH36">
            <v>0</v>
          </cell>
          <cell r="AI36" t="str">
            <v>08.1</v>
          </cell>
        </row>
        <row r="37">
          <cell r="AD37">
            <v>0</v>
          </cell>
          <cell r="AF37">
            <v>0</v>
          </cell>
          <cell r="AG37">
            <v>0</v>
          </cell>
          <cell r="AH37">
            <v>0</v>
          </cell>
          <cell r="AI37" t="str">
            <v>08.1</v>
          </cell>
        </row>
        <row r="38">
          <cell r="AD38">
            <v>0</v>
          </cell>
          <cell r="AF38">
            <v>0</v>
          </cell>
          <cell r="AG38">
            <v>0</v>
          </cell>
          <cell r="AH38">
            <v>0</v>
          </cell>
          <cell r="AI38" t="str">
            <v>08.1</v>
          </cell>
        </row>
        <row r="39">
          <cell r="AI39" t="str">
            <v>08.1</v>
          </cell>
        </row>
        <row r="40">
          <cell r="AD40">
            <v>0</v>
          </cell>
          <cell r="AF40">
            <v>0</v>
          </cell>
          <cell r="AG40">
            <v>0</v>
          </cell>
          <cell r="AH40">
            <v>0</v>
          </cell>
          <cell r="AI40" t="str">
            <v>08.1</v>
          </cell>
        </row>
        <row r="41">
          <cell r="AI41" t="str">
            <v>08.1</v>
          </cell>
        </row>
        <row r="42">
          <cell r="AD42">
            <v>0</v>
          </cell>
          <cell r="AF42">
            <v>0</v>
          </cell>
          <cell r="AG42">
            <v>0</v>
          </cell>
          <cell r="AH42">
            <v>0</v>
          </cell>
          <cell r="AI42" t="str">
            <v>08.1</v>
          </cell>
        </row>
        <row r="43">
          <cell r="AD43">
            <v>0</v>
          </cell>
          <cell r="AF43">
            <v>0</v>
          </cell>
          <cell r="AG43">
            <v>0</v>
          </cell>
          <cell r="AH43">
            <v>0</v>
          </cell>
          <cell r="AI43" t="str">
            <v>08.1</v>
          </cell>
        </row>
        <row r="44">
          <cell r="AD44">
            <v>0</v>
          </cell>
          <cell r="AF44">
            <v>0</v>
          </cell>
          <cell r="AG44">
            <v>0</v>
          </cell>
          <cell r="AH44">
            <v>0</v>
          </cell>
          <cell r="AI44" t="str">
            <v>08.1</v>
          </cell>
        </row>
        <row r="45">
          <cell r="AD45">
            <v>0</v>
          </cell>
          <cell r="AF45">
            <v>0</v>
          </cell>
          <cell r="AG45">
            <v>0</v>
          </cell>
          <cell r="AH45">
            <v>0</v>
          </cell>
          <cell r="AI45" t="str">
            <v>08.1</v>
          </cell>
        </row>
        <row r="46">
          <cell r="AD46">
            <v>0</v>
          </cell>
          <cell r="AF46">
            <v>0</v>
          </cell>
          <cell r="AG46">
            <v>0</v>
          </cell>
          <cell r="AH46">
            <v>0</v>
          </cell>
          <cell r="AI46" t="str">
            <v>08.1</v>
          </cell>
        </row>
        <row r="47">
          <cell r="AI47" t="str">
            <v>08.1</v>
          </cell>
        </row>
        <row r="48">
          <cell r="AD48">
            <v>0</v>
          </cell>
          <cell r="AF48">
            <v>0</v>
          </cell>
          <cell r="AG48">
            <v>0</v>
          </cell>
          <cell r="AH48">
            <v>0</v>
          </cell>
          <cell r="AI48" t="str">
            <v>08.1</v>
          </cell>
        </row>
        <row r="49">
          <cell r="AD49">
            <v>0</v>
          </cell>
          <cell r="AF49">
            <v>0</v>
          </cell>
          <cell r="AG49">
            <v>0</v>
          </cell>
          <cell r="AH49">
            <v>0</v>
          </cell>
          <cell r="AI49" t="str">
            <v>08.1</v>
          </cell>
        </row>
        <row r="50">
          <cell r="AD50">
            <v>0</v>
          </cell>
          <cell r="AF50">
            <v>0</v>
          </cell>
          <cell r="AG50">
            <v>0</v>
          </cell>
          <cell r="AH50">
            <v>0</v>
          </cell>
          <cell r="AI50" t="str">
            <v>08.1</v>
          </cell>
        </row>
        <row r="51">
          <cell r="AD51">
            <v>0</v>
          </cell>
          <cell r="AF51">
            <v>0</v>
          </cell>
          <cell r="AG51">
            <v>0</v>
          </cell>
          <cell r="AH51">
            <v>0</v>
          </cell>
          <cell r="AI51" t="str">
            <v>08.1</v>
          </cell>
        </row>
        <row r="52">
          <cell r="AD52">
            <v>0</v>
          </cell>
          <cell r="AF52">
            <v>0</v>
          </cell>
          <cell r="AG52">
            <v>0</v>
          </cell>
          <cell r="AH52">
            <v>0</v>
          </cell>
          <cell r="AI52" t="str">
            <v>08.1</v>
          </cell>
        </row>
        <row r="53">
          <cell r="AI53" t="str">
            <v>08.1</v>
          </cell>
        </row>
        <row r="54">
          <cell r="AD54">
            <v>0</v>
          </cell>
          <cell r="AF54">
            <v>0</v>
          </cell>
          <cell r="AG54">
            <v>0</v>
          </cell>
          <cell r="AH54">
            <v>0</v>
          </cell>
          <cell r="AI54" t="str">
            <v>08.1</v>
          </cell>
        </row>
        <row r="55">
          <cell r="AD55">
            <v>0</v>
          </cell>
          <cell r="AF55">
            <v>0</v>
          </cell>
          <cell r="AG55">
            <v>0</v>
          </cell>
          <cell r="AH55">
            <v>0</v>
          </cell>
          <cell r="AI55" t="str">
            <v>08.1</v>
          </cell>
        </row>
        <row r="56">
          <cell r="AI56" t="str">
            <v>08.1</v>
          </cell>
        </row>
        <row r="57">
          <cell r="AD57">
            <v>0</v>
          </cell>
          <cell r="AF57">
            <v>0</v>
          </cell>
          <cell r="AG57">
            <v>0</v>
          </cell>
          <cell r="AH57">
            <v>0</v>
          </cell>
          <cell r="AI57" t="str">
            <v>08.1</v>
          </cell>
        </row>
        <row r="58">
          <cell r="AI58" t="str">
            <v>08.1</v>
          </cell>
        </row>
        <row r="59">
          <cell r="AI59" t="str">
            <v>08.1</v>
          </cell>
        </row>
        <row r="60">
          <cell r="AD60">
            <v>0</v>
          </cell>
          <cell r="AF60">
            <v>0</v>
          </cell>
          <cell r="AG60">
            <v>0</v>
          </cell>
          <cell r="AH60">
            <v>0</v>
          </cell>
          <cell r="AI60" t="str">
            <v>08.1</v>
          </cell>
        </row>
        <row r="62">
          <cell r="AI62" t="str">
            <v>08.2</v>
          </cell>
        </row>
        <row r="63">
          <cell r="AD63">
            <v>0</v>
          </cell>
          <cell r="AF63">
            <v>0</v>
          </cell>
          <cell r="AG63">
            <v>0</v>
          </cell>
          <cell r="AH63">
            <v>0</v>
          </cell>
          <cell r="AI63" t="str">
            <v>08.2</v>
          </cell>
        </row>
        <row r="64">
          <cell r="AD64">
            <v>0</v>
          </cell>
          <cell r="AF64">
            <v>0</v>
          </cell>
          <cell r="AG64">
            <v>0</v>
          </cell>
          <cell r="AH64">
            <v>0</v>
          </cell>
          <cell r="AI64" t="str">
            <v>08.2</v>
          </cell>
        </row>
        <row r="65">
          <cell r="AD65">
            <v>0</v>
          </cell>
          <cell r="AF65">
            <v>0</v>
          </cell>
          <cell r="AG65">
            <v>0</v>
          </cell>
          <cell r="AH65">
            <v>0</v>
          </cell>
          <cell r="AI65" t="str">
            <v>08.2</v>
          </cell>
        </row>
        <row r="66">
          <cell r="AD66">
            <v>0</v>
          </cell>
          <cell r="AF66">
            <v>0</v>
          </cell>
          <cell r="AG66">
            <v>0</v>
          </cell>
          <cell r="AH66">
            <v>0</v>
          </cell>
          <cell r="AI66" t="str">
            <v>08.2</v>
          </cell>
        </row>
        <row r="67">
          <cell r="AD67">
            <v>0</v>
          </cell>
          <cell r="AF67">
            <v>0</v>
          </cell>
          <cell r="AG67">
            <v>0</v>
          </cell>
          <cell r="AH67">
            <v>0</v>
          </cell>
          <cell r="AI67" t="str">
            <v>08.2</v>
          </cell>
        </row>
        <row r="68">
          <cell r="AD68">
            <v>0</v>
          </cell>
          <cell r="AF68">
            <v>0</v>
          </cell>
          <cell r="AG68">
            <v>0</v>
          </cell>
          <cell r="AH68">
            <v>0</v>
          </cell>
          <cell r="AI68" t="str">
            <v>08.2</v>
          </cell>
        </row>
        <row r="69">
          <cell r="AD69">
            <v>0</v>
          </cell>
          <cell r="AF69">
            <v>0</v>
          </cell>
          <cell r="AG69">
            <v>0</v>
          </cell>
          <cell r="AH69">
            <v>0</v>
          </cell>
          <cell r="AI69" t="str">
            <v>08.2</v>
          </cell>
        </row>
        <row r="70">
          <cell r="AD70">
            <v>0</v>
          </cell>
          <cell r="AF70">
            <v>0</v>
          </cell>
          <cell r="AG70">
            <v>0</v>
          </cell>
          <cell r="AH70">
            <v>0</v>
          </cell>
          <cell r="AI70" t="str">
            <v>08.2</v>
          </cell>
        </row>
        <row r="71">
          <cell r="AD71">
            <v>0</v>
          </cell>
          <cell r="AF71">
            <v>0</v>
          </cell>
          <cell r="AG71">
            <v>0</v>
          </cell>
          <cell r="AH71">
            <v>0</v>
          </cell>
          <cell r="AI71" t="str">
            <v>08.2</v>
          </cell>
        </row>
        <row r="72">
          <cell r="AD72">
            <v>0</v>
          </cell>
          <cell r="AF72">
            <v>0</v>
          </cell>
          <cell r="AG72">
            <v>0</v>
          </cell>
          <cell r="AH72">
            <v>0</v>
          </cell>
          <cell r="AI72" t="str">
            <v>08.2</v>
          </cell>
        </row>
        <row r="73">
          <cell r="AD73">
            <v>0</v>
          </cell>
          <cell r="AF73">
            <v>0</v>
          </cell>
          <cell r="AG73">
            <v>0</v>
          </cell>
          <cell r="AH73">
            <v>0</v>
          </cell>
          <cell r="AI73" t="str">
            <v>08.2</v>
          </cell>
        </row>
        <row r="74">
          <cell r="AD74">
            <v>0</v>
          </cell>
          <cell r="AF74">
            <v>0</v>
          </cell>
          <cell r="AG74">
            <v>0</v>
          </cell>
          <cell r="AH74">
            <v>0</v>
          </cell>
          <cell r="AI74" t="str">
            <v>08.2</v>
          </cell>
        </row>
        <row r="75">
          <cell r="AI75" t="str">
            <v>08.2</v>
          </cell>
        </row>
        <row r="76">
          <cell r="AD76">
            <v>0</v>
          </cell>
          <cell r="AF76">
            <v>0</v>
          </cell>
          <cell r="AG76">
            <v>0</v>
          </cell>
          <cell r="AH76">
            <v>0</v>
          </cell>
          <cell r="AI76" t="str">
            <v>08.2</v>
          </cell>
        </row>
        <row r="77">
          <cell r="AD77">
            <v>0</v>
          </cell>
          <cell r="AF77">
            <v>0</v>
          </cell>
          <cell r="AG77">
            <v>0</v>
          </cell>
          <cell r="AH77">
            <v>0</v>
          </cell>
          <cell r="AI77" t="str">
            <v>08.2</v>
          </cell>
        </row>
        <row r="78">
          <cell r="AD78">
            <v>0</v>
          </cell>
          <cell r="AF78">
            <v>0</v>
          </cell>
          <cell r="AG78">
            <v>0</v>
          </cell>
          <cell r="AH78">
            <v>0</v>
          </cell>
          <cell r="AI78" t="str">
            <v>08.2</v>
          </cell>
        </row>
        <row r="79">
          <cell r="AD79">
            <v>0</v>
          </cell>
          <cell r="AF79">
            <v>0</v>
          </cell>
          <cell r="AG79">
            <v>0</v>
          </cell>
          <cell r="AH79">
            <v>0</v>
          </cell>
          <cell r="AI79" t="str">
            <v>08.2</v>
          </cell>
        </row>
        <row r="80">
          <cell r="AD80">
            <v>0</v>
          </cell>
          <cell r="AF80">
            <v>0</v>
          </cell>
          <cell r="AG80">
            <v>0</v>
          </cell>
          <cell r="AH80">
            <v>0</v>
          </cell>
          <cell r="AI80" t="str">
            <v>08.2</v>
          </cell>
        </row>
        <row r="81">
          <cell r="AI81" t="str">
            <v>08.2</v>
          </cell>
        </row>
        <row r="82">
          <cell r="AD82">
            <v>0</v>
          </cell>
          <cell r="AF82">
            <v>0</v>
          </cell>
          <cell r="AG82">
            <v>0</v>
          </cell>
          <cell r="AH82">
            <v>0</v>
          </cell>
          <cell r="AI82" t="str">
            <v>08.2</v>
          </cell>
        </row>
        <row r="83">
          <cell r="AI83" t="str">
            <v>08.2</v>
          </cell>
        </row>
        <row r="84">
          <cell r="AD84">
            <v>0</v>
          </cell>
          <cell r="AF84">
            <v>0</v>
          </cell>
          <cell r="AG84">
            <v>0</v>
          </cell>
          <cell r="AH84">
            <v>0</v>
          </cell>
          <cell r="AI84" t="str">
            <v>08.2</v>
          </cell>
        </row>
        <row r="85">
          <cell r="AD85">
            <v>0</v>
          </cell>
          <cell r="AF85">
            <v>0</v>
          </cell>
          <cell r="AG85">
            <v>0</v>
          </cell>
          <cell r="AH85">
            <v>0</v>
          </cell>
          <cell r="AI85" t="str">
            <v>08.2</v>
          </cell>
        </row>
        <row r="86">
          <cell r="AD86">
            <v>0</v>
          </cell>
          <cell r="AF86">
            <v>0</v>
          </cell>
          <cell r="AG86">
            <v>0</v>
          </cell>
          <cell r="AH86">
            <v>0</v>
          </cell>
          <cell r="AI86" t="str">
            <v>08.2</v>
          </cell>
        </row>
        <row r="87">
          <cell r="AD87">
            <v>0</v>
          </cell>
          <cell r="AF87">
            <v>0</v>
          </cell>
          <cell r="AG87">
            <v>0</v>
          </cell>
          <cell r="AH87">
            <v>0</v>
          </cell>
          <cell r="AI87" t="str">
            <v>08.2</v>
          </cell>
        </row>
        <row r="88">
          <cell r="AI88" t="str">
            <v>08.2</v>
          </cell>
        </row>
        <row r="89">
          <cell r="AD89">
            <v>0</v>
          </cell>
          <cell r="AF89">
            <v>0</v>
          </cell>
          <cell r="AG89">
            <v>0</v>
          </cell>
          <cell r="AH89">
            <v>0</v>
          </cell>
          <cell r="AI89" t="str">
            <v>08.2</v>
          </cell>
        </row>
        <row r="90">
          <cell r="AD90">
            <v>0</v>
          </cell>
          <cell r="AF90">
            <v>0</v>
          </cell>
          <cell r="AG90">
            <v>0</v>
          </cell>
          <cell r="AH90">
            <v>0</v>
          </cell>
          <cell r="AI90" t="str">
            <v>08.2</v>
          </cell>
        </row>
        <row r="91">
          <cell r="AD91">
            <v>0</v>
          </cell>
          <cell r="AF91">
            <v>0</v>
          </cell>
          <cell r="AG91">
            <v>0</v>
          </cell>
          <cell r="AH91">
            <v>0</v>
          </cell>
          <cell r="AI91" t="str">
            <v>08.2</v>
          </cell>
        </row>
        <row r="92">
          <cell r="AD92">
            <v>0</v>
          </cell>
          <cell r="AF92">
            <v>0</v>
          </cell>
          <cell r="AG92">
            <v>0</v>
          </cell>
          <cell r="AH92">
            <v>0</v>
          </cell>
          <cell r="AI92" t="str">
            <v>08.2</v>
          </cell>
        </row>
        <row r="93">
          <cell r="AD93">
            <v>0</v>
          </cell>
          <cell r="AF93">
            <v>0</v>
          </cell>
          <cell r="AG93">
            <v>0</v>
          </cell>
          <cell r="AH93">
            <v>0</v>
          </cell>
          <cell r="AI93" t="str">
            <v>08.2</v>
          </cell>
        </row>
        <row r="94">
          <cell r="AI94" t="str">
            <v>08.2</v>
          </cell>
        </row>
        <row r="95">
          <cell r="AD95">
            <v>0</v>
          </cell>
          <cell r="AF95">
            <v>0</v>
          </cell>
          <cell r="AG95">
            <v>0</v>
          </cell>
          <cell r="AH95">
            <v>0</v>
          </cell>
          <cell r="AI95" t="str">
            <v>08.2</v>
          </cell>
        </row>
        <row r="96">
          <cell r="AD96">
            <v>0</v>
          </cell>
          <cell r="AF96">
            <v>0</v>
          </cell>
          <cell r="AG96">
            <v>0</v>
          </cell>
          <cell r="AH96">
            <v>0</v>
          </cell>
          <cell r="AI96" t="str">
            <v>08.2</v>
          </cell>
        </row>
        <row r="97">
          <cell r="AI97" t="str">
            <v>08.2</v>
          </cell>
        </row>
        <row r="98">
          <cell r="AD98">
            <v>0</v>
          </cell>
          <cell r="AF98">
            <v>0</v>
          </cell>
          <cell r="AG98">
            <v>0</v>
          </cell>
          <cell r="AH98">
            <v>0</v>
          </cell>
          <cell r="AI98" t="str">
            <v>08.2</v>
          </cell>
        </row>
        <row r="99">
          <cell r="AI99" t="str">
            <v>08.2</v>
          </cell>
        </row>
        <row r="100">
          <cell r="AI100" t="str">
            <v>08.2</v>
          </cell>
        </row>
        <row r="101">
          <cell r="AD101">
            <v>0</v>
          </cell>
          <cell r="AF101">
            <v>0</v>
          </cell>
          <cell r="AG101">
            <v>0</v>
          </cell>
          <cell r="AH101">
            <v>0</v>
          </cell>
          <cell r="AI101" t="str">
            <v>08.2</v>
          </cell>
        </row>
        <row r="103">
          <cell r="AI103" t="str">
            <v>08.3</v>
          </cell>
        </row>
        <row r="104">
          <cell r="AD104">
            <v>0</v>
          </cell>
          <cell r="AF104">
            <v>0</v>
          </cell>
          <cell r="AG104">
            <v>0</v>
          </cell>
          <cell r="AH104">
            <v>0</v>
          </cell>
          <cell r="AI104" t="str">
            <v>08.3</v>
          </cell>
        </row>
        <row r="105">
          <cell r="AD105">
            <v>0</v>
          </cell>
          <cell r="AF105">
            <v>0</v>
          </cell>
          <cell r="AG105">
            <v>0</v>
          </cell>
          <cell r="AH105">
            <v>0</v>
          </cell>
          <cell r="AI105" t="str">
            <v>08.3</v>
          </cell>
        </row>
        <row r="106">
          <cell r="AD106">
            <v>0</v>
          </cell>
          <cell r="AF106">
            <v>0</v>
          </cell>
          <cell r="AG106">
            <v>0</v>
          </cell>
          <cell r="AH106">
            <v>0</v>
          </cell>
          <cell r="AI106" t="str">
            <v>08.3</v>
          </cell>
        </row>
        <row r="107">
          <cell r="AD107">
            <v>0</v>
          </cell>
          <cell r="AF107">
            <v>0</v>
          </cell>
          <cell r="AG107">
            <v>0</v>
          </cell>
          <cell r="AH107">
            <v>0</v>
          </cell>
          <cell r="AI107" t="str">
            <v>08.3</v>
          </cell>
        </row>
        <row r="108">
          <cell r="AD108">
            <v>0</v>
          </cell>
          <cell r="AF108">
            <v>0</v>
          </cell>
          <cell r="AG108">
            <v>0</v>
          </cell>
          <cell r="AH108">
            <v>0</v>
          </cell>
          <cell r="AI108" t="str">
            <v>08.3</v>
          </cell>
        </row>
        <row r="109">
          <cell r="AD109">
            <v>0</v>
          </cell>
          <cell r="AF109">
            <v>0</v>
          </cell>
          <cell r="AG109">
            <v>0</v>
          </cell>
          <cell r="AH109">
            <v>0</v>
          </cell>
          <cell r="AI109" t="str">
            <v>08.3</v>
          </cell>
        </row>
        <row r="110">
          <cell r="AD110">
            <v>0</v>
          </cell>
          <cell r="AF110">
            <v>0</v>
          </cell>
          <cell r="AG110">
            <v>0</v>
          </cell>
          <cell r="AH110">
            <v>0</v>
          </cell>
          <cell r="AI110" t="str">
            <v>08.3</v>
          </cell>
        </row>
        <row r="111">
          <cell r="AD111">
            <v>0</v>
          </cell>
          <cell r="AF111">
            <v>0</v>
          </cell>
          <cell r="AG111">
            <v>0</v>
          </cell>
          <cell r="AH111">
            <v>0</v>
          </cell>
          <cell r="AI111" t="str">
            <v>08.3</v>
          </cell>
        </row>
        <row r="112">
          <cell r="AD112">
            <v>0</v>
          </cell>
          <cell r="AF112">
            <v>0</v>
          </cell>
          <cell r="AG112">
            <v>0</v>
          </cell>
          <cell r="AH112">
            <v>0</v>
          </cell>
          <cell r="AI112" t="str">
            <v>08.3</v>
          </cell>
        </row>
        <row r="113">
          <cell r="AD113">
            <v>0</v>
          </cell>
          <cell r="AF113">
            <v>0</v>
          </cell>
          <cell r="AG113">
            <v>0</v>
          </cell>
          <cell r="AH113">
            <v>0</v>
          </cell>
          <cell r="AI113" t="str">
            <v>08.3</v>
          </cell>
        </row>
        <row r="114">
          <cell r="AD114">
            <v>0</v>
          </cell>
          <cell r="AF114">
            <v>0</v>
          </cell>
          <cell r="AG114">
            <v>0</v>
          </cell>
          <cell r="AH114">
            <v>0</v>
          </cell>
          <cell r="AI114" t="str">
            <v>08.3</v>
          </cell>
        </row>
        <row r="115">
          <cell r="AD115">
            <v>0</v>
          </cell>
          <cell r="AF115">
            <v>0</v>
          </cell>
          <cell r="AG115">
            <v>0</v>
          </cell>
          <cell r="AH115">
            <v>0</v>
          </cell>
          <cell r="AI115" t="str">
            <v>08.3</v>
          </cell>
        </row>
        <row r="116">
          <cell r="AI116" t="str">
            <v>08.3</v>
          </cell>
        </row>
        <row r="117">
          <cell r="AD117">
            <v>0</v>
          </cell>
          <cell r="AF117">
            <v>0</v>
          </cell>
          <cell r="AG117">
            <v>0</v>
          </cell>
          <cell r="AH117">
            <v>0</v>
          </cell>
          <cell r="AI117" t="str">
            <v>08.3</v>
          </cell>
        </row>
        <row r="118">
          <cell r="AD118">
            <v>0</v>
          </cell>
          <cell r="AF118">
            <v>0</v>
          </cell>
          <cell r="AG118">
            <v>0</v>
          </cell>
          <cell r="AH118">
            <v>0</v>
          </cell>
          <cell r="AI118" t="str">
            <v>08.3</v>
          </cell>
        </row>
        <row r="119">
          <cell r="AD119">
            <v>0</v>
          </cell>
          <cell r="AF119">
            <v>0</v>
          </cell>
          <cell r="AG119">
            <v>0</v>
          </cell>
          <cell r="AH119">
            <v>0</v>
          </cell>
          <cell r="AI119" t="str">
            <v>08.3</v>
          </cell>
        </row>
        <row r="120">
          <cell r="AD120">
            <v>0</v>
          </cell>
          <cell r="AF120">
            <v>0</v>
          </cell>
          <cell r="AG120">
            <v>0</v>
          </cell>
          <cell r="AH120">
            <v>0</v>
          </cell>
          <cell r="AI120" t="str">
            <v>08.3</v>
          </cell>
        </row>
        <row r="121">
          <cell r="AD121">
            <v>0</v>
          </cell>
          <cell r="AF121">
            <v>0</v>
          </cell>
          <cell r="AG121">
            <v>0</v>
          </cell>
          <cell r="AH121">
            <v>0</v>
          </cell>
          <cell r="AI121" t="str">
            <v>08.3</v>
          </cell>
        </row>
        <row r="122">
          <cell r="AI122" t="str">
            <v>08.3</v>
          </cell>
        </row>
        <row r="123">
          <cell r="AD123">
            <v>0</v>
          </cell>
          <cell r="AF123">
            <v>0</v>
          </cell>
          <cell r="AG123">
            <v>0</v>
          </cell>
          <cell r="AH123">
            <v>0</v>
          </cell>
          <cell r="AI123" t="str">
            <v>08.3</v>
          </cell>
        </row>
        <row r="124">
          <cell r="AI124" t="str">
            <v>08.3</v>
          </cell>
        </row>
        <row r="125">
          <cell r="AD125">
            <v>0</v>
          </cell>
          <cell r="AF125">
            <v>0</v>
          </cell>
          <cell r="AG125">
            <v>0</v>
          </cell>
          <cell r="AH125">
            <v>0</v>
          </cell>
          <cell r="AI125" t="str">
            <v>08.3</v>
          </cell>
        </row>
        <row r="126">
          <cell r="AD126">
            <v>0</v>
          </cell>
          <cell r="AF126">
            <v>0</v>
          </cell>
          <cell r="AG126">
            <v>0</v>
          </cell>
          <cell r="AH126">
            <v>0</v>
          </cell>
          <cell r="AI126" t="str">
            <v>08.3</v>
          </cell>
        </row>
        <row r="127">
          <cell r="AD127">
            <v>0</v>
          </cell>
          <cell r="AF127">
            <v>0</v>
          </cell>
          <cell r="AG127">
            <v>0</v>
          </cell>
          <cell r="AH127">
            <v>0</v>
          </cell>
          <cell r="AI127" t="str">
            <v>08.3</v>
          </cell>
        </row>
        <row r="128">
          <cell r="AD128">
            <v>0</v>
          </cell>
          <cell r="AF128">
            <v>0</v>
          </cell>
          <cell r="AG128">
            <v>0</v>
          </cell>
          <cell r="AH128">
            <v>0</v>
          </cell>
          <cell r="AI128" t="str">
            <v>08.3</v>
          </cell>
        </row>
        <row r="129">
          <cell r="AI129" t="str">
            <v>08.3</v>
          </cell>
        </row>
        <row r="130">
          <cell r="AD130">
            <v>0</v>
          </cell>
          <cell r="AF130">
            <v>0</v>
          </cell>
          <cell r="AG130">
            <v>0</v>
          </cell>
          <cell r="AH130">
            <v>0</v>
          </cell>
          <cell r="AI130" t="str">
            <v>08.3</v>
          </cell>
        </row>
        <row r="131">
          <cell r="AD131">
            <v>0</v>
          </cell>
          <cell r="AF131">
            <v>0</v>
          </cell>
          <cell r="AG131">
            <v>0</v>
          </cell>
          <cell r="AH131">
            <v>0</v>
          </cell>
          <cell r="AI131" t="str">
            <v>08.3</v>
          </cell>
        </row>
        <row r="132">
          <cell r="AD132">
            <v>0</v>
          </cell>
          <cell r="AF132">
            <v>0</v>
          </cell>
          <cell r="AG132">
            <v>0</v>
          </cell>
          <cell r="AH132">
            <v>0</v>
          </cell>
          <cell r="AI132" t="str">
            <v>08.3</v>
          </cell>
        </row>
        <row r="133">
          <cell r="AD133">
            <v>0</v>
          </cell>
          <cell r="AF133">
            <v>0</v>
          </cell>
          <cell r="AG133">
            <v>0</v>
          </cell>
          <cell r="AH133">
            <v>0</v>
          </cell>
          <cell r="AI133" t="str">
            <v>08.3</v>
          </cell>
        </row>
        <row r="134">
          <cell r="AD134">
            <v>0</v>
          </cell>
          <cell r="AF134">
            <v>0</v>
          </cell>
          <cell r="AG134">
            <v>0</v>
          </cell>
          <cell r="AH134">
            <v>0</v>
          </cell>
          <cell r="AI134" t="str">
            <v>08.3</v>
          </cell>
        </row>
        <row r="135">
          <cell r="AI135" t="str">
            <v>08.3</v>
          </cell>
        </row>
        <row r="136">
          <cell r="AD136">
            <v>0</v>
          </cell>
          <cell r="AF136">
            <v>0</v>
          </cell>
          <cell r="AG136">
            <v>0</v>
          </cell>
          <cell r="AH136">
            <v>0</v>
          </cell>
          <cell r="AI136" t="str">
            <v>08.3</v>
          </cell>
        </row>
        <row r="137">
          <cell r="AD137">
            <v>0</v>
          </cell>
          <cell r="AF137">
            <v>0</v>
          </cell>
          <cell r="AG137">
            <v>0</v>
          </cell>
          <cell r="AH137">
            <v>0</v>
          </cell>
          <cell r="AI137" t="str">
            <v>08.3</v>
          </cell>
        </row>
        <row r="138">
          <cell r="AI138" t="str">
            <v>08.3</v>
          </cell>
        </row>
        <row r="139">
          <cell r="AD139">
            <v>0</v>
          </cell>
          <cell r="AF139">
            <v>0</v>
          </cell>
          <cell r="AG139">
            <v>0</v>
          </cell>
          <cell r="AH139">
            <v>0</v>
          </cell>
          <cell r="AI139" t="str">
            <v>08.3</v>
          </cell>
        </row>
        <row r="140">
          <cell r="AI140" t="str">
            <v>08.3</v>
          </cell>
        </row>
        <row r="141">
          <cell r="AI141" t="str">
            <v>08.3</v>
          </cell>
        </row>
        <row r="142">
          <cell r="AD142">
            <v>0</v>
          </cell>
          <cell r="AF142">
            <v>0</v>
          </cell>
          <cell r="AG142">
            <v>0</v>
          </cell>
          <cell r="AH142">
            <v>0</v>
          </cell>
          <cell r="AI142" t="str">
            <v>08.3</v>
          </cell>
        </row>
        <row r="144">
          <cell r="AI144" t="str">
            <v>08.4</v>
          </cell>
        </row>
        <row r="145">
          <cell r="AD145">
            <v>0</v>
          </cell>
          <cell r="AF145">
            <v>0</v>
          </cell>
          <cell r="AG145">
            <v>0</v>
          </cell>
          <cell r="AH145">
            <v>0</v>
          </cell>
          <cell r="AI145" t="str">
            <v>08.4</v>
          </cell>
        </row>
        <row r="146">
          <cell r="AD146">
            <v>0</v>
          </cell>
          <cell r="AF146">
            <v>0</v>
          </cell>
          <cell r="AG146">
            <v>0</v>
          </cell>
          <cell r="AH146">
            <v>0</v>
          </cell>
          <cell r="AI146" t="str">
            <v>08.4</v>
          </cell>
        </row>
        <row r="147">
          <cell r="AD147">
            <v>0</v>
          </cell>
          <cell r="AF147">
            <v>0</v>
          </cell>
          <cell r="AG147">
            <v>0</v>
          </cell>
          <cell r="AH147">
            <v>0</v>
          </cell>
          <cell r="AI147" t="str">
            <v>08.4</v>
          </cell>
        </row>
        <row r="148">
          <cell r="AD148">
            <v>0</v>
          </cell>
          <cell r="AF148">
            <v>0</v>
          </cell>
          <cell r="AG148">
            <v>0</v>
          </cell>
          <cell r="AH148">
            <v>0</v>
          </cell>
          <cell r="AI148" t="str">
            <v>08.4</v>
          </cell>
        </row>
        <row r="149">
          <cell r="AD149">
            <v>0</v>
          </cell>
          <cell r="AF149">
            <v>0</v>
          </cell>
          <cell r="AG149">
            <v>0</v>
          </cell>
          <cell r="AH149">
            <v>0</v>
          </cell>
          <cell r="AI149" t="str">
            <v>08.4</v>
          </cell>
        </row>
        <row r="150">
          <cell r="AD150">
            <v>0</v>
          </cell>
          <cell r="AF150">
            <v>0</v>
          </cell>
          <cell r="AG150">
            <v>0</v>
          </cell>
          <cell r="AH150">
            <v>0</v>
          </cell>
          <cell r="AI150" t="str">
            <v>08.4</v>
          </cell>
        </row>
        <row r="151">
          <cell r="AD151">
            <v>0</v>
          </cell>
          <cell r="AF151">
            <v>0</v>
          </cell>
          <cell r="AG151">
            <v>0</v>
          </cell>
          <cell r="AH151">
            <v>0</v>
          </cell>
          <cell r="AI151" t="str">
            <v>08.4</v>
          </cell>
        </row>
        <row r="152">
          <cell r="AD152">
            <v>0</v>
          </cell>
          <cell r="AF152">
            <v>0</v>
          </cell>
          <cell r="AG152">
            <v>0</v>
          </cell>
          <cell r="AH152">
            <v>0</v>
          </cell>
          <cell r="AI152" t="str">
            <v>08.4</v>
          </cell>
        </row>
        <row r="153">
          <cell r="AD153">
            <v>0</v>
          </cell>
          <cell r="AF153">
            <v>0</v>
          </cell>
          <cell r="AG153">
            <v>0</v>
          </cell>
          <cell r="AH153">
            <v>0</v>
          </cell>
          <cell r="AI153" t="str">
            <v>08.4</v>
          </cell>
        </row>
        <row r="154">
          <cell r="AD154">
            <v>0</v>
          </cell>
          <cell r="AF154">
            <v>0</v>
          </cell>
          <cell r="AG154">
            <v>0</v>
          </cell>
          <cell r="AH154">
            <v>0</v>
          </cell>
          <cell r="AI154" t="str">
            <v>08.4</v>
          </cell>
        </row>
        <row r="155">
          <cell r="AD155">
            <v>0</v>
          </cell>
          <cell r="AF155">
            <v>0</v>
          </cell>
          <cell r="AG155">
            <v>0</v>
          </cell>
          <cell r="AH155">
            <v>0</v>
          </cell>
          <cell r="AI155" t="str">
            <v>08.4</v>
          </cell>
        </row>
        <row r="156">
          <cell r="AI156" t="str">
            <v>08.4</v>
          </cell>
        </row>
        <row r="157">
          <cell r="AD157">
            <v>0</v>
          </cell>
          <cell r="AF157">
            <v>0</v>
          </cell>
          <cell r="AG157">
            <v>0</v>
          </cell>
          <cell r="AH157">
            <v>0</v>
          </cell>
          <cell r="AI157" t="str">
            <v>08.4</v>
          </cell>
        </row>
        <row r="158">
          <cell r="AD158">
            <v>0</v>
          </cell>
          <cell r="AF158">
            <v>0</v>
          </cell>
          <cell r="AG158">
            <v>0</v>
          </cell>
          <cell r="AH158">
            <v>0</v>
          </cell>
          <cell r="AI158" t="str">
            <v>08.4</v>
          </cell>
        </row>
        <row r="159">
          <cell r="AD159">
            <v>0</v>
          </cell>
          <cell r="AF159">
            <v>0</v>
          </cell>
          <cell r="AG159">
            <v>0</v>
          </cell>
          <cell r="AH159">
            <v>0</v>
          </cell>
          <cell r="AI159" t="str">
            <v>08.4</v>
          </cell>
        </row>
        <row r="160">
          <cell r="AD160">
            <v>0</v>
          </cell>
          <cell r="AF160">
            <v>0</v>
          </cell>
          <cell r="AG160">
            <v>0</v>
          </cell>
          <cell r="AH160">
            <v>0</v>
          </cell>
          <cell r="AI160" t="str">
            <v>08.4</v>
          </cell>
        </row>
        <row r="161">
          <cell r="AD161">
            <v>0</v>
          </cell>
          <cell r="AF161">
            <v>0</v>
          </cell>
          <cell r="AG161">
            <v>0</v>
          </cell>
          <cell r="AH161">
            <v>0</v>
          </cell>
          <cell r="AI161" t="str">
            <v>08.4</v>
          </cell>
        </row>
        <row r="162">
          <cell r="AI162" t="str">
            <v>08.4</v>
          </cell>
        </row>
        <row r="163">
          <cell r="AD163">
            <v>0</v>
          </cell>
          <cell r="AF163">
            <v>0</v>
          </cell>
          <cell r="AG163">
            <v>0</v>
          </cell>
          <cell r="AH163">
            <v>0</v>
          </cell>
          <cell r="AI163" t="str">
            <v>08.4</v>
          </cell>
        </row>
        <row r="164">
          <cell r="AI164" t="str">
            <v>08.4</v>
          </cell>
        </row>
        <row r="165">
          <cell r="AD165">
            <v>0</v>
          </cell>
          <cell r="AF165">
            <v>0</v>
          </cell>
          <cell r="AG165">
            <v>0</v>
          </cell>
          <cell r="AH165">
            <v>0</v>
          </cell>
          <cell r="AI165" t="str">
            <v>08.4</v>
          </cell>
        </row>
        <row r="166">
          <cell r="AD166">
            <v>0</v>
          </cell>
          <cell r="AF166">
            <v>0</v>
          </cell>
          <cell r="AG166">
            <v>0</v>
          </cell>
          <cell r="AH166">
            <v>0</v>
          </cell>
          <cell r="AI166" t="str">
            <v>08.4</v>
          </cell>
        </row>
        <row r="167">
          <cell r="AD167">
            <v>0</v>
          </cell>
          <cell r="AF167">
            <v>0</v>
          </cell>
          <cell r="AG167">
            <v>0</v>
          </cell>
          <cell r="AH167">
            <v>0</v>
          </cell>
          <cell r="AI167" t="str">
            <v>08.4</v>
          </cell>
        </row>
        <row r="168">
          <cell r="AD168">
            <v>0</v>
          </cell>
          <cell r="AF168">
            <v>0</v>
          </cell>
          <cell r="AG168">
            <v>0</v>
          </cell>
          <cell r="AH168">
            <v>0</v>
          </cell>
          <cell r="AI168" t="str">
            <v>08.4</v>
          </cell>
        </row>
        <row r="169">
          <cell r="AI169" t="str">
            <v>08.4</v>
          </cell>
        </row>
        <row r="170">
          <cell r="AD170">
            <v>0</v>
          </cell>
          <cell r="AF170">
            <v>0</v>
          </cell>
          <cell r="AG170">
            <v>0</v>
          </cell>
          <cell r="AH170">
            <v>0</v>
          </cell>
          <cell r="AI170" t="str">
            <v>08.4</v>
          </cell>
        </row>
        <row r="171">
          <cell r="AD171">
            <v>0</v>
          </cell>
          <cell r="AF171">
            <v>0</v>
          </cell>
          <cell r="AG171">
            <v>0</v>
          </cell>
          <cell r="AH171">
            <v>0</v>
          </cell>
          <cell r="AI171" t="str">
            <v>08.4</v>
          </cell>
        </row>
        <row r="172">
          <cell r="AD172">
            <v>0</v>
          </cell>
          <cell r="AF172">
            <v>0</v>
          </cell>
          <cell r="AG172">
            <v>0</v>
          </cell>
          <cell r="AH172">
            <v>0</v>
          </cell>
          <cell r="AI172" t="str">
            <v>08.4</v>
          </cell>
        </row>
        <row r="173">
          <cell r="AD173">
            <v>0</v>
          </cell>
          <cell r="AF173">
            <v>0</v>
          </cell>
          <cell r="AG173">
            <v>0</v>
          </cell>
          <cell r="AH173">
            <v>0</v>
          </cell>
          <cell r="AI173" t="str">
            <v>08.4</v>
          </cell>
        </row>
        <row r="174">
          <cell r="AD174">
            <v>0</v>
          </cell>
          <cell r="AF174">
            <v>0</v>
          </cell>
          <cell r="AG174">
            <v>0</v>
          </cell>
          <cell r="AH174">
            <v>0</v>
          </cell>
          <cell r="AI174" t="str">
            <v>08.4</v>
          </cell>
        </row>
        <row r="175">
          <cell r="AI175" t="str">
            <v>08.4</v>
          </cell>
        </row>
        <row r="176">
          <cell r="AD176">
            <v>0</v>
          </cell>
          <cell r="AF176">
            <v>0</v>
          </cell>
          <cell r="AG176">
            <v>0</v>
          </cell>
          <cell r="AH176">
            <v>0</v>
          </cell>
          <cell r="AI176" t="str">
            <v>08.4</v>
          </cell>
        </row>
        <row r="177">
          <cell r="AD177">
            <v>0</v>
          </cell>
          <cell r="AF177">
            <v>0</v>
          </cell>
          <cell r="AG177">
            <v>0</v>
          </cell>
          <cell r="AH177">
            <v>0</v>
          </cell>
          <cell r="AI177" t="str">
            <v>08.4</v>
          </cell>
        </row>
        <row r="178">
          <cell r="AI178" t="str">
            <v>08.4</v>
          </cell>
        </row>
        <row r="179">
          <cell r="AD179">
            <v>0</v>
          </cell>
          <cell r="AF179">
            <v>0</v>
          </cell>
          <cell r="AG179">
            <v>0</v>
          </cell>
          <cell r="AH179">
            <v>0</v>
          </cell>
          <cell r="AI179" t="str">
            <v>08.4</v>
          </cell>
        </row>
        <row r="180">
          <cell r="AI180" t="str">
            <v>08.4</v>
          </cell>
        </row>
        <row r="181">
          <cell r="AI181" t="str">
            <v>08.4</v>
          </cell>
        </row>
        <row r="182">
          <cell r="AD182">
            <v>0</v>
          </cell>
          <cell r="AF182">
            <v>0</v>
          </cell>
          <cell r="AG182">
            <v>0</v>
          </cell>
          <cell r="AH182">
            <v>0</v>
          </cell>
          <cell r="AI182" t="str">
            <v>08.4</v>
          </cell>
        </row>
        <row r="184">
          <cell r="AI184" t="str">
            <v>08.5</v>
          </cell>
        </row>
        <row r="185">
          <cell r="AD185">
            <v>0</v>
          </cell>
          <cell r="AF185">
            <v>0</v>
          </cell>
          <cell r="AG185">
            <v>0</v>
          </cell>
          <cell r="AH185">
            <v>0</v>
          </cell>
          <cell r="AI185" t="str">
            <v>08.5</v>
          </cell>
        </row>
        <row r="186">
          <cell r="AD186">
            <v>0</v>
          </cell>
          <cell r="AF186">
            <v>0</v>
          </cell>
          <cell r="AG186">
            <v>0</v>
          </cell>
          <cell r="AH186">
            <v>0</v>
          </cell>
          <cell r="AI186" t="str">
            <v>08.5</v>
          </cell>
        </row>
        <row r="187">
          <cell r="AD187">
            <v>0</v>
          </cell>
          <cell r="AF187">
            <v>0</v>
          </cell>
          <cell r="AG187">
            <v>0</v>
          </cell>
          <cell r="AH187">
            <v>0</v>
          </cell>
          <cell r="AI187" t="str">
            <v>08.5</v>
          </cell>
        </row>
        <row r="188">
          <cell r="AD188">
            <v>0</v>
          </cell>
          <cell r="AF188">
            <v>0</v>
          </cell>
          <cell r="AG188">
            <v>0</v>
          </cell>
          <cell r="AH188">
            <v>0</v>
          </cell>
          <cell r="AI188" t="str">
            <v>08.5</v>
          </cell>
        </row>
        <row r="189">
          <cell r="AD189">
            <v>0</v>
          </cell>
          <cell r="AF189">
            <v>0</v>
          </cell>
          <cell r="AG189">
            <v>0</v>
          </cell>
          <cell r="AH189">
            <v>0</v>
          </cell>
          <cell r="AI189" t="str">
            <v>08.5</v>
          </cell>
        </row>
        <row r="190">
          <cell r="AD190">
            <v>0</v>
          </cell>
          <cell r="AF190">
            <v>0</v>
          </cell>
          <cell r="AG190">
            <v>0</v>
          </cell>
          <cell r="AH190">
            <v>0</v>
          </cell>
          <cell r="AI190" t="str">
            <v>08.5</v>
          </cell>
        </row>
        <row r="191">
          <cell r="AD191">
            <v>0</v>
          </cell>
          <cell r="AF191">
            <v>0</v>
          </cell>
          <cell r="AG191">
            <v>0</v>
          </cell>
          <cell r="AH191">
            <v>0</v>
          </cell>
          <cell r="AI191" t="str">
            <v>08.5</v>
          </cell>
        </row>
        <row r="192">
          <cell r="AD192">
            <v>0</v>
          </cell>
          <cell r="AF192">
            <v>0</v>
          </cell>
          <cell r="AG192">
            <v>0</v>
          </cell>
          <cell r="AH192">
            <v>0</v>
          </cell>
          <cell r="AI192" t="str">
            <v>08.5</v>
          </cell>
        </row>
        <row r="193">
          <cell r="AD193">
            <v>0</v>
          </cell>
          <cell r="AF193">
            <v>0</v>
          </cell>
          <cell r="AG193">
            <v>0</v>
          </cell>
          <cell r="AH193">
            <v>0</v>
          </cell>
          <cell r="AI193" t="str">
            <v>08.5</v>
          </cell>
        </row>
        <row r="194">
          <cell r="AD194">
            <v>0</v>
          </cell>
          <cell r="AF194">
            <v>0</v>
          </cell>
          <cell r="AG194">
            <v>0</v>
          </cell>
          <cell r="AH194">
            <v>0</v>
          </cell>
          <cell r="AI194" t="str">
            <v>08.5</v>
          </cell>
        </row>
        <row r="195">
          <cell r="AD195">
            <v>0</v>
          </cell>
          <cell r="AF195">
            <v>0</v>
          </cell>
          <cell r="AG195">
            <v>0</v>
          </cell>
          <cell r="AH195">
            <v>0</v>
          </cell>
          <cell r="AI195" t="str">
            <v>08.5</v>
          </cell>
        </row>
        <row r="196">
          <cell r="AI196" t="str">
            <v>08.5</v>
          </cell>
        </row>
        <row r="197">
          <cell r="AD197">
            <v>0</v>
          </cell>
          <cell r="AF197">
            <v>0</v>
          </cell>
          <cell r="AG197">
            <v>0</v>
          </cell>
          <cell r="AH197">
            <v>0</v>
          </cell>
          <cell r="AI197" t="str">
            <v>08.5</v>
          </cell>
        </row>
        <row r="198">
          <cell r="AD198">
            <v>0</v>
          </cell>
          <cell r="AF198">
            <v>0</v>
          </cell>
          <cell r="AG198">
            <v>0</v>
          </cell>
          <cell r="AH198">
            <v>0</v>
          </cell>
          <cell r="AI198" t="str">
            <v>08.5</v>
          </cell>
        </row>
        <row r="199">
          <cell r="AD199">
            <v>0</v>
          </cell>
          <cell r="AF199">
            <v>0</v>
          </cell>
          <cell r="AG199">
            <v>0</v>
          </cell>
          <cell r="AH199">
            <v>0</v>
          </cell>
          <cell r="AI199" t="str">
            <v>08.5</v>
          </cell>
        </row>
        <row r="200">
          <cell r="AD200">
            <v>0</v>
          </cell>
          <cell r="AF200">
            <v>0</v>
          </cell>
          <cell r="AG200">
            <v>0</v>
          </cell>
          <cell r="AH200">
            <v>0</v>
          </cell>
          <cell r="AI200" t="str">
            <v>08.5</v>
          </cell>
        </row>
        <row r="201">
          <cell r="AD201">
            <v>0</v>
          </cell>
          <cell r="AF201">
            <v>0</v>
          </cell>
          <cell r="AG201">
            <v>0</v>
          </cell>
          <cell r="AH201">
            <v>0</v>
          </cell>
          <cell r="AI201" t="str">
            <v>08.5</v>
          </cell>
        </row>
        <row r="202">
          <cell r="AI202" t="str">
            <v>08.5</v>
          </cell>
        </row>
        <row r="203">
          <cell r="AD203">
            <v>0</v>
          </cell>
          <cell r="AF203">
            <v>0</v>
          </cell>
          <cell r="AG203">
            <v>0</v>
          </cell>
          <cell r="AH203">
            <v>0</v>
          </cell>
          <cell r="AI203" t="str">
            <v>08.5</v>
          </cell>
        </row>
        <row r="204">
          <cell r="AI204" t="str">
            <v>08.5</v>
          </cell>
        </row>
        <row r="205">
          <cell r="AD205">
            <v>0</v>
          </cell>
          <cell r="AF205">
            <v>0</v>
          </cell>
          <cell r="AG205">
            <v>0</v>
          </cell>
          <cell r="AH205">
            <v>0</v>
          </cell>
          <cell r="AI205" t="str">
            <v>08.5</v>
          </cell>
        </row>
        <row r="206">
          <cell r="AD206">
            <v>0</v>
          </cell>
          <cell r="AF206">
            <v>0</v>
          </cell>
          <cell r="AG206">
            <v>0</v>
          </cell>
          <cell r="AH206">
            <v>0</v>
          </cell>
          <cell r="AI206" t="str">
            <v>08.5</v>
          </cell>
        </row>
        <row r="207">
          <cell r="AD207">
            <v>0</v>
          </cell>
          <cell r="AF207">
            <v>0</v>
          </cell>
          <cell r="AG207">
            <v>0</v>
          </cell>
          <cell r="AH207">
            <v>0</v>
          </cell>
          <cell r="AI207" t="str">
            <v>08.5</v>
          </cell>
        </row>
        <row r="208">
          <cell r="AD208">
            <v>0</v>
          </cell>
          <cell r="AF208">
            <v>0</v>
          </cell>
          <cell r="AG208">
            <v>0</v>
          </cell>
          <cell r="AH208">
            <v>0</v>
          </cell>
          <cell r="AI208" t="str">
            <v>08.5</v>
          </cell>
        </row>
        <row r="209">
          <cell r="AI209" t="str">
            <v>08.5</v>
          </cell>
        </row>
        <row r="210">
          <cell r="AD210">
            <v>0</v>
          </cell>
          <cell r="AF210">
            <v>0</v>
          </cell>
          <cell r="AG210">
            <v>0</v>
          </cell>
          <cell r="AH210">
            <v>0</v>
          </cell>
          <cell r="AI210" t="str">
            <v>08.5</v>
          </cell>
        </row>
        <row r="211">
          <cell r="AD211">
            <v>0</v>
          </cell>
          <cell r="AF211">
            <v>0</v>
          </cell>
          <cell r="AG211">
            <v>0</v>
          </cell>
          <cell r="AH211">
            <v>0</v>
          </cell>
          <cell r="AI211" t="str">
            <v>08.5</v>
          </cell>
        </row>
        <row r="212">
          <cell r="AD212">
            <v>0</v>
          </cell>
          <cell r="AF212">
            <v>0</v>
          </cell>
          <cell r="AG212">
            <v>0</v>
          </cell>
          <cell r="AH212">
            <v>0</v>
          </cell>
          <cell r="AI212" t="str">
            <v>08.5</v>
          </cell>
        </row>
        <row r="213">
          <cell r="AD213">
            <v>0</v>
          </cell>
          <cell r="AF213">
            <v>0</v>
          </cell>
          <cell r="AG213">
            <v>0</v>
          </cell>
          <cell r="AH213">
            <v>0</v>
          </cell>
          <cell r="AI213" t="str">
            <v>08.5</v>
          </cell>
        </row>
        <row r="214">
          <cell r="AD214">
            <v>0</v>
          </cell>
          <cell r="AF214">
            <v>0</v>
          </cell>
          <cell r="AG214">
            <v>0</v>
          </cell>
          <cell r="AH214">
            <v>0</v>
          </cell>
          <cell r="AI214" t="str">
            <v>08.5</v>
          </cell>
        </row>
        <row r="215">
          <cell r="AI215" t="str">
            <v>08.5</v>
          </cell>
        </row>
        <row r="216">
          <cell r="AD216">
            <v>0</v>
          </cell>
          <cell r="AF216">
            <v>0</v>
          </cell>
          <cell r="AG216">
            <v>0</v>
          </cell>
          <cell r="AH216">
            <v>0</v>
          </cell>
          <cell r="AI216" t="str">
            <v>08.5</v>
          </cell>
        </row>
        <row r="217">
          <cell r="AD217">
            <v>0</v>
          </cell>
          <cell r="AF217">
            <v>0</v>
          </cell>
          <cell r="AG217">
            <v>0</v>
          </cell>
          <cell r="AH217">
            <v>0</v>
          </cell>
          <cell r="AI217" t="str">
            <v>08.5</v>
          </cell>
        </row>
        <row r="218">
          <cell r="AI218" t="str">
            <v>08.5</v>
          </cell>
        </row>
        <row r="219">
          <cell r="AD219">
            <v>0</v>
          </cell>
          <cell r="AF219">
            <v>0</v>
          </cell>
          <cell r="AG219">
            <v>0</v>
          </cell>
          <cell r="AH219">
            <v>0</v>
          </cell>
          <cell r="AI219" t="str">
            <v>08.5</v>
          </cell>
        </row>
        <row r="220">
          <cell r="AI220" t="str">
            <v>08.5</v>
          </cell>
        </row>
        <row r="221">
          <cell r="AI221" t="str">
            <v>08.5</v>
          </cell>
        </row>
        <row r="222">
          <cell r="AD222">
            <v>0</v>
          </cell>
          <cell r="AF222">
            <v>0</v>
          </cell>
          <cell r="AG222">
            <v>0</v>
          </cell>
          <cell r="AH222">
            <v>0</v>
          </cell>
          <cell r="AI222" t="str">
            <v>08.5</v>
          </cell>
        </row>
        <row r="224">
          <cell r="AI224" t="str">
            <v>09</v>
          </cell>
        </row>
        <row r="225">
          <cell r="AD225">
            <v>0</v>
          </cell>
          <cell r="AF225">
            <v>0</v>
          </cell>
          <cell r="AG225">
            <v>0</v>
          </cell>
          <cell r="AH225">
            <v>0</v>
          </cell>
          <cell r="AI225" t="str">
            <v>09</v>
          </cell>
        </row>
        <row r="226">
          <cell r="AD226">
            <v>0</v>
          </cell>
          <cell r="AF226">
            <v>0</v>
          </cell>
          <cell r="AG226">
            <v>0</v>
          </cell>
          <cell r="AH226">
            <v>0</v>
          </cell>
          <cell r="AI226" t="str">
            <v>09</v>
          </cell>
        </row>
        <row r="227">
          <cell r="AD227">
            <v>0</v>
          </cell>
          <cell r="AF227">
            <v>0</v>
          </cell>
          <cell r="AG227">
            <v>0</v>
          </cell>
          <cell r="AH227">
            <v>0</v>
          </cell>
          <cell r="AI227" t="str">
            <v>09</v>
          </cell>
        </row>
        <row r="228">
          <cell r="AD228">
            <v>0</v>
          </cell>
          <cell r="AF228">
            <v>0</v>
          </cell>
          <cell r="AG228">
            <v>0</v>
          </cell>
          <cell r="AH228">
            <v>0</v>
          </cell>
          <cell r="AI228" t="str">
            <v>09</v>
          </cell>
        </row>
        <row r="229">
          <cell r="AD229">
            <v>0</v>
          </cell>
          <cell r="AF229">
            <v>0</v>
          </cell>
          <cell r="AG229">
            <v>0</v>
          </cell>
          <cell r="AH229">
            <v>0</v>
          </cell>
          <cell r="AI229" t="str">
            <v>09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4463B-39CB-1449-B31F-3C0BD4FB0FBD}">
  <sheetPr>
    <pageSetUpPr fitToPage="1"/>
  </sheetPr>
  <dimension ref="B6:P42"/>
  <sheetViews>
    <sheetView topLeftCell="A4" workbookViewId="0">
      <selection activeCell="D11" sqref="D11"/>
    </sheetView>
  </sheetViews>
  <sheetFormatPr defaultColWidth="11.42578125" defaultRowHeight="15"/>
  <cols>
    <col min="4" max="4" width="17.7109375" customWidth="1"/>
    <col min="7" max="7" width="14.28515625" customWidth="1"/>
    <col min="9" max="9" width="9.140625" customWidth="1"/>
    <col min="10" max="10" width="22" customWidth="1"/>
    <col min="12" max="12" width="20.85546875" customWidth="1"/>
    <col min="13" max="13" width="21.85546875" customWidth="1"/>
    <col min="15" max="15" width="13.42578125" customWidth="1"/>
  </cols>
  <sheetData>
    <row r="6" spans="2:16" ht="23.25">
      <c r="B6" s="190" t="s">
        <v>0</v>
      </c>
      <c r="C6" s="191"/>
      <c r="D6" s="191"/>
      <c r="E6" s="191"/>
      <c r="F6" s="191"/>
      <c r="G6" s="191"/>
      <c r="H6" s="191"/>
      <c r="I6" s="191"/>
      <c r="J6" s="191"/>
      <c r="K6" s="48"/>
    </row>
    <row r="7" spans="2:16" ht="71.25" customHeight="1">
      <c r="B7" s="192" t="s">
        <v>1</v>
      </c>
      <c r="C7" s="193"/>
      <c r="D7" s="176" t="s">
        <v>2</v>
      </c>
      <c r="E7" s="176"/>
      <c r="F7" s="196" t="s">
        <v>3</v>
      </c>
      <c r="G7" s="196">
        <f>'[1]Stavební rozpočet'!K7</f>
        <v>0</v>
      </c>
      <c r="H7" s="193"/>
      <c r="I7" s="196" t="s">
        <v>4</v>
      </c>
      <c r="J7" s="197" t="s">
        <v>5</v>
      </c>
      <c r="K7" s="48"/>
      <c r="L7" s="177"/>
    </row>
    <row r="8" spans="2:16" ht="24" customHeight="1">
      <c r="B8" s="194"/>
      <c r="C8" s="195"/>
      <c r="D8" s="137"/>
      <c r="E8" s="137"/>
      <c r="F8" s="195"/>
      <c r="G8" s="195"/>
      <c r="H8" s="195"/>
      <c r="I8" s="195"/>
      <c r="J8" s="198"/>
      <c r="K8" s="48"/>
    </row>
    <row r="9" spans="2:16" ht="36.950000000000003" customHeight="1">
      <c r="B9" s="199" t="s">
        <v>6</v>
      </c>
      <c r="C9" s="195"/>
      <c r="D9" s="140" t="s">
        <v>7</v>
      </c>
      <c r="E9" s="140"/>
      <c r="F9" s="200" t="s">
        <v>8</v>
      </c>
      <c r="G9" s="200">
        <f>'[1]Stavební rozpočet'!K9</f>
        <v>0</v>
      </c>
      <c r="H9" s="195"/>
      <c r="I9" s="200" t="s">
        <v>4</v>
      </c>
      <c r="J9" s="198"/>
      <c r="K9" s="48"/>
    </row>
    <row r="10" spans="2:16" ht="21" customHeight="1">
      <c r="B10" s="194"/>
      <c r="C10" s="195"/>
      <c r="D10" s="140"/>
      <c r="E10" s="187"/>
      <c r="F10" s="195"/>
      <c r="G10" s="195"/>
      <c r="H10" s="195"/>
      <c r="I10" s="195"/>
      <c r="J10" s="198"/>
      <c r="K10" s="48"/>
      <c r="L10" s="178"/>
    </row>
    <row r="11" spans="2:16" ht="39" customHeight="1">
      <c r="B11" s="199" t="s">
        <v>9</v>
      </c>
      <c r="C11" s="195"/>
      <c r="D11" s="188" t="s">
        <v>10</v>
      </c>
      <c r="E11" s="187"/>
      <c r="F11" s="200" t="s">
        <v>11</v>
      </c>
      <c r="G11" s="200" t="str">
        <f>'[1]Stavební rozpočet'!K11</f>
        <v>Celkem</v>
      </c>
      <c r="H11" s="195"/>
      <c r="I11" s="200" t="s">
        <v>4</v>
      </c>
      <c r="J11" s="198" t="s">
        <v>5</v>
      </c>
      <c r="K11" s="48"/>
      <c r="L11" s="179"/>
    </row>
    <row r="12" spans="2:16" ht="12" customHeight="1">
      <c r="B12" s="194"/>
      <c r="C12" s="195"/>
      <c r="D12" s="187"/>
      <c r="E12" s="187"/>
      <c r="F12" s="195"/>
      <c r="G12" s="195"/>
      <c r="H12" s="195"/>
      <c r="I12" s="195"/>
      <c r="J12" s="198"/>
      <c r="K12" s="48"/>
    </row>
    <row r="13" spans="2:16">
      <c r="B13" s="199" t="s">
        <v>12</v>
      </c>
      <c r="C13" s="195"/>
      <c r="D13" s="203" t="s">
        <v>13</v>
      </c>
      <c r="E13" s="195"/>
      <c r="F13" s="200" t="s">
        <v>14</v>
      </c>
      <c r="G13" s="200" t="str">
        <f>'[1]Stavební rozpočet'!I11</f>
        <v>Dodávka</v>
      </c>
      <c r="H13" s="195"/>
      <c r="I13" s="195" t="s">
        <v>15</v>
      </c>
      <c r="J13" s="204"/>
      <c r="K13" s="48"/>
    </row>
    <row r="14" spans="2:16">
      <c r="B14" s="194"/>
      <c r="C14" s="195"/>
      <c r="D14" s="195"/>
      <c r="E14" s="195"/>
      <c r="F14" s="195"/>
      <c r="G14" s="195"/>
      <c r="H14" s="195"/>
      <c r="I14" s="195"/>
      <c r="J14" s="198"/>
      <c r="K14" s="48"/>
    </row>
    <row r="15" spans="2:16" ht="20.25">
      <c r="B15" s="199" t="s">
        <v>16</v>
      </c>
      <c r="C15" s="195"/>
      <c r="D15" s="200">
        <f>'[1]Stavební rozpočet'!E13</f>
        <v>0</v>
      </c>
      <c r="E15" s="195"/>
      <c r="F15" s="200" t="s">
        <v>17</v>
      </c>
      <c r="G15" s="200" t="s">
        <v>18</v>
      </c>
      <c r="H15" s="195"/>
      <c r="I15" s="195" t="s">
        <v>19</v>
      </c>
      <c r="J15" s="201">
        <v>45414</v>
      </c>
      <c r="K15" s="48"/>
      <c r="L15" s="180"/>
    </row>
    <row r="16" spans="2:16" ht="18.75">
      <c r="B16" s="205"/>
      <c r="C16" s="206"/>
      <c r="D16" s="206"/>
      <c r="E16" s="206"/>
      <c r="F16" s="206"/>
      <c r="G16" s="206"/>
      <c r="H16" s="206"/>
      <c r="I16" s="206"/>
      <c r="J16" s="202"/>
      <c r="K16" s="48"/>
      <c r="L16" s="181"/>
      <c r="P16" s="182"/>
    </row>
    <row r="17" spans="2:13" ht="23.25">
      <c r="B17" s="207" t="s">
        <v>20</v>
      </c>
      <c r="C17" s="207"/>
      <c r="D17" s="207"/>
      <c r="E17" s="207"/>
      <c r="F17" s="207"/>
      <c r="G17" s="207"/>
      <c r="H17" s="207"/>
      <c r="I17" s="207"/>
      <c r="J17" s="207"/>
      <c r="K17" s="48"/>
      <c r="L17" s="181"/>
    </row>
    <row r="18" spans="2:13" ht="26.25">
      <c r="B18" s="49" t="s">
        <v>21</v>
      </c>
      <c r="C18" s="208" t="s">
        <v>22</v>
      </c>
      <c r="D18" s="209"/>
      <c r="E18" s="50" t="s">
        <v>23</v>
      </c>
      <c r="F18" s="208" t="s">
        <v>24</v>
      </c>
      <c r="G18" s="209"/>
      <c r="H18" s="50" t="s">
        <v>25</v>
      </c>
      <c r="I18" s="208" t="s">
        <v>26</v>
      </c>
      <c r="J18" s="209"/>
      <c r="K18" s="48"/>
    </row>
    <row r="19" spans="2:13" ht="16.5">
      <c r="B19" s="51" t="s">
        <v>27</v>
      </c>
      <c r="C19" s="189" t="s">
        <v>28</v>
      </c>
      <c r="D19" s="52">
        <f>Souhrn!D27</f>
        <v>16800</v>
      </c>
      <c r="E19" s="210" t="s">
        <v>29</v>
      </c>
      <c r="F19" s="211"/>
      <c r="G19" s="52">
        <v>0</v>
      </c>
      <c r="H19" s="210" t="s">
        <v>30</v>
      </c>
      <c r="I19" s="211"/>
      <c r="J19" s="53">
        <f>Souhrn!D28</f>
        <v>244619.2</v>
      </c>
      <c r="K19" s="48"/>
      <c r="L19" s="183"/>
      <c r="M19" s="184"/>
    </row>
    <row r="20" spans="2:13" ht="15.75">
      <c r="B20" s="54" t="s">
        <v>5</v>
      </c>
      <c r="C20" s="189" t="s">
        <v>31</v>
      </c>
      <c r="D20" s="52">
        <f>SUM('[1]Stavební rozpočet'!AD17:AD234)</f>
        <v>0</v>
      </c>
      <c r="E20" s="210" t="s">
        <v>32</v>
      </c>
      <c r="F20" s="211"/>
      <c r="G20" s="52">
        <v>0</v>
      </c>
      <c r="H20" s="210" t="s">
        <v>33</v>
      </c>
      <c r="I20" s="211"/>
      <c r="J20" s="53">
        <v>0</v>
      </c>
      <c r="K20" s="48"/>
      <c r="L20" s="184"/>
    </row>
    <row r="21" spans="2:13" ht="15.75">
      <c r="B21" s="51" t="s">
        <v>34</v>
      </c>
      <c r="C21" s="189" t="s">
        <v>28</v>
      </c>
      <c r="D21" s="52">
        <f>Souhrn!D30-Souhrn!D28-Souhrn!D27</f>
        <v>4897794.09</v>
      </c>
      <c r="E21" s="210" t="s">
        <v>35</v>
      </c>
      <c r="F21" s="211"/>
      <c r="G21" s="52">
        <v>0</v>
      </c>
      <c r="H21" s="210" t="s">
        <v>36</v>
      </c>
      <c r="I21" s="211"/>
      <c r="J21" s="53" t="s">
        <v>37</v>
      </c>
      <c r="K21" s="48"/>
      <c r="L21" s="185"/>
    </row>
    <row r="22" spans="2:13" ht="15.75">
      <c r="B22" s="54" t="s">
        <v>5</v>
      </c>
      <c r="C22" s="189" t="s">
        <v>31</v>
      </c>
      <c r="D22" s="52">
        <f>SUM('[1]Stavební rozpočet'!AF17:AF234)</f>
        <v>0</v>
      </c>
      <c r="E22" s="210" t="s">
        <v>5</v>
      </c>
      <c r="F22" s="211"/>
      <c r="G22" s="53" t="s">
        <v>5</v>
      </c>
      <c r="H22" s="210" t="s">
        <v>38</v>
      </c>
      <c r="I22" s="211"/>
      <c r="J22" s="53" t="s">
        <v>37</v>
      </c>
      <c r="K22" s="48"/>
      <c r="L22" s="185"/>
    </row>
    <row r="23" spans="2:13" ht="15.75">
      <c r="B23" s="51" t="s">
        <v>39</v>
      </c>
      <c r="C23" s="189" t="s">
        <v>28</v>
      </c>
      <c r="D23" s="52">
        <f>SUM('[1]Stavební rozpočet'!AG17:AG234)</f>
        <v>0</v>
      </c>
      <c r="E23" s="210" t="s">
        <v>5</v>
      </c>
      <c r="F23" s="211"/>
      <c r="G23" s="53" t="s">
        <v>5</v>
      </c>
      <c r="H23" s="210" t="s">
        <v>40</v>
      </c>
      <c r="I23" s="211"/>
      <c r="J23" s="53" t="s">
        <v>37</v>
      </c>
      <c r="K23" s="48"/>
    </row>
    <row r="24" spans="2:13" ht="16.5">
      <c r="B24" s="54" t="s">
        <v>5</v>
      </c>
      <c r="C24" s="189" t="s">
        <v>31</v>
      </c>
      <c r="D24" s="52">
        <f>SUM('[1]Stavební rozpočet'!AH17:AH234)</f>
        <v>0</v>
      </c>
      <c r="E24" s="210" t="s">
        <v>5</v>
      </c>
      <c r="F24" s="211"/>
      <c r="G24" s="53" t="s">
        <v>5</v>
      </c>
      <c r="H24" s="210" t="s">
        <v>41</v>
      </c>
      <c r="I24" s="211"/>
      <c r="J24" s="53" t="s">
        <v>37</v>
      </c>
      <c r="K24" s="48"/>
      <c r="L24" s="183"/>
    </row>
    <row r="25" spans="2:13" ht="15.75">
      <c r="B25" s="212" t="s">
        <v>42</v>
      </c>
      <c r="C25" s="213"/>
      <c r="D25" s="52">
        <f>SUM('[1]Stavební rozpočet'!AI17:AI234)</f>
        <v>0</v>
      </c>
      <c r="E25" s="210" t="s">
        <v>5</v>
      </c>
      <c r="F25" s="211"/>
      <c r="G25" s="53" t="s">
        <v>5</v>
      </c>
      <c r="H25" s="210" t="s">
        <v>5</v>
      </c>
      <c r="I25" s="211"/>
      <c r="J25" s="53" t="s">
        <v>5</v>
      </c>
      <c r="K25" s="48"/>
      <c r="L25" s="177"/>
    </row>
    <row r="26" spans="2:13" ht="15.75">
      <c r="B26" s="217" t="s">
        <v>43</v>
      </c>
      <c r="C26" s="218"/>
      <c r="D26" s="55">
        <f>SUM('[1]Stavební rozpočet'!AA17:AA234)</f>
        <v>0</v>
      </c>
      <c r="E26" s="219" t="s">
        <v>5</v>
      </c>
      <c r="F26" s="220"/>
      <c r="G26" s="56" t="s">
        <v>5</v>
      </c>
      <c r="H26" s="219" t="s">
        <v>5</v>
      </c>
      <c r="I26" s="220"/>
      <c r="J26" s="56" t="s">
        <v>5</v>
      </c>
      <c r="K26" s="48"/>
      <c r="L26" s="185"/>
    </row>
    <row r="27" spans="2:13" ht="15.75">
      <c r="B27" s="221" t="s">
        <v>44</v>
      </c>
      <c r="C27" s="222"/>
      <c r="D27" s="57">
        <f>SUM(D19:D26)</f>
        <v>4914594.09</v>
      </c>
      <c r="E27" s="223" t="s">
        <v>45</v>
      </c>
      <c r="F27" s="222"/>
      <c r="G27" s="57">
        <f>SUM(G19:G26)</f>
        <v>0</v>
      </c>
      <c r="H27" s="223" t="s">
        <v>46</v>
      </c>
      <c r="I27" s="222"/>
      <c r="J27" s="57">
        <f>SUM(J19:J26)</f>
        <v>244619.2</v>
      </c>
      <c r="K27" s="48"/>
      <c r="L27" s="185"/>
    </row>
    <row r="28" spans="2:13" ht="16.5" thickBot="1">
      <c r="B28" s="48"/>
      <c r="C28" s="48"/>
      <c r="D28" s="48"/>
      <c r="E28" s="212" t="s">
        <v>47</v>
      </c>
      <c r="F28" s="213"/>
      <c r="G28" s="58">
        <v>0</v>
      </c>
      <c r="H28" s="224" t="s">
        <v>48</v>
      </c>
      <c r="I28" s="213"/>
      <c r="J28" s="52">
        <v>0</v>
      </c>
      <c r="K28" s="48"/>
    </row>
    <row r="29" spans="2:13" ht="15.75">
      <c r="B29" s="48"/>
      <c r="C29" s="48"/>
      <c r="D29" s="48"/>
      <c r="E29" s="48"/>
      <c r="F29" s="48"/>
      <c r="G29" s="48"/>
      <c r="H29" s="212" t="s">
        <v>49</v>
      </c>
      <c r="I29" s="213"/>
      <c r="J29" s="52">
        <v>0</v>
      </c>
      <c r="K29" s="48"/>
    </row>
    <row r="30" spans="2:13" ht="15.75">
      <c r="B30" s="48"/>
      <c r="C30" s="48"/>
      <c r="D30" s="48"/>
      <c r="E30" s="48"/>
      <c r="F30" s="48"/>
      <c r="G30" s="48"/>
      <c r="H30" s="212" t="s">
        <v>50</v>
      </c>
      <c r="I30" s="213"/>
      <c r="J30" s="52">
        <v>0</v>
      </c>
      <c r="K30" s="48"/>
    </row>
    <row r="31" spans="2:13" ht="15.75">
      <c r="B31" s="225" t="s">
        <v>51</v>
      </c>
      <c r="C31" s="216"/>
      <c r="D31" s="59">
        <f>D27+G28+J27</f>
        <v>5159213.29</v>
      </c>
      <c r="E31" s="48"/>
      <c r="F31" s="48"/>
      <c r="G31" s="48"/>
      <c r="H31" s="48"/>
      <c r="I31" s="48"/>
      <c r="J31" s="48"/>
      <c r="K31" s="48"/>
    </row>
    <row r="32" spans="2:13" ht="15.75">
      <c r="B32" s="225" t="s">
        <v>52</v>
      </c>
      <c r="C32" s="216"/>
      <c r="D32" s="59">
        <v>0</v>
      </c>
      <c r="E32" s="48"/>
      <c r="F32" s="48"/>
      <c r="G32" s="48"/>
      <c r="H32" s="48"/>
      <c r="I32" s="48"/>
      <c r="J32" s="48"/>
      <c r="K32" s="48"/>
    </row>
    <row r="33" spans="2:12" ht="15.75">
      <c r="B33" s="214" t="s">
        <v>53</v>
      </c>
      <c r="C33" s="215"/>
      <c r="D33" s="60">
        <v>0</v>
      </c>
      <c r="E33" s="216" t="s">
        <v>54</v>
      </c>
      <c r="F33" s="216"/>
      <c r="G33" s="59">
        <f>ROUND(D33*(15/100),2)</f>
        <v>0</v>
      </c>
      <c r="H33" s="216" t="s">
        <v>55</v>
      </c>
      <c r="I33" s="216"/>
      <c r="J33" s="59">
        <f>SUM(D32:D34)</f>
        <v>5159213.29</v>
      </c>
      <c r="K33" s="48"/>
    </row>
    <row r="34" spans="2:12" ht="15.75">
      <c r="B34" s="214" t="s">
        <v>56</v>
      </c>
      <c r="C34" s="215"/>
      <c r="D34" s="60">
        <f>D31</f>
        <v>5159213.29</v>
      </c>
      <c r="E34" s="215" t="s">
        <v>57</v>
      </c>
      <c r="F34" s="215"/>
      <c r="G34" s="60">
        <f>ROUND(D34*(21/100),2)</f>
        <v>1083434.79</v>
      </c>
      <c r="H34" s="215" t="s">
        <v>58</v>
      </c>
      <c r="I34" s="215"/>
      <c r="J34" s="60">
        <f>SUM(G33:G34)+J33</f>
        <v>6242648.0800000001</v>
      </c>
      <c r="K34" s="48"/>
      <c r="L34" s="186"/>
    </row>
    <row r="35" spans="2:12" ht="16.5" thickBot="1"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186"/>
    </row>
    <row r="36" spans="2:12" ht="15.75">
      <c r="B36" s="226" t="s">
        <v>59</v>
      </c>
      <c r="C36" s="227"/>
      <c r="D36" s="228"/>
      <c r="E36" s="227" t="s">
        <v>60</v>
      </c>
      <c r="F36" s="227"/>
      <c r="G36" s="228"/>
      <c r="H36" s="227" t="s">
        <v>61</v>
      </c>
      <c r="I36" s="227"/>
      <c r="J36" s="228"/>
      <c r="K36" s="48"/>
      <c r="L36" s="186"/>
    </row>
    <row r="37" spans="2:12" ht="15.75">
      <c r="B37" s="229" t="s">
        <v>5</v>
      </c>
      <c r="C37" s="219"/>
      <c r="D37" s="230"/>
      <c r="E37" s="219" t="s">
        <v>5</v>
      </c>
      <c r="F37" s="219"/>
      <c r="G37" s="230"/>
      <c r="H37" s="219" t="s">
        <v>5</v>
      </c>
      <c r="I37" s="219"/>
      <c r="J37" s="230"/>
      <c r="K37" s="48"/>
      <c r="L37" s="186"/>
    </row>
    <row r="38" spans="2:12" ht="16.5">
      <c r="B38" s="229" t="s">
        <v>5</v>
      </c>
      <c r="C38" s="219"/>
      <c r="D38" s="230"/>
      <c r="E38" s="219" t="s">
        <v>5</v>
      </c>
      <c r="F38" s="219"/>
      <c r="G38" s="230"/>
      <c r="H38" s="219" t="s">
        <v>5</v>
      </c>
      <c r="I38" s="219"/>
      <c r="J38" s="230"/>
      <c r="K38" s="48"/>
      <c r="L38" s="183"/>
    </row>
    <row r="39" spans="2:12" ht="16.5">
      <c r="B39" s="229" t="s">
        <v>5</v>
      </c>
      <c r="C39" s="219"/>
      <c r="D39" s="230"/>
      <c r="E39" s="219" t="s">
        <v>5</v>
      </c>
      <c r="F39" s="219"/>
      <c r="G39" s="230"/>
      <c r="H39" s="219" t="s">
        <v>5</v>
      </c>
      <c r="I39" s="219"/>
      <c r="J39" s="230"/>
      <c r="K39" s="48"/>
      <c r="L39" s="183"/>
    </row>
    <row r="40" spans="2:12" ht="15.75" thickBot="1">
      <c r="B40" s="231" t="s">
        <v>62</v>
      </c>
      <c r="C40" s="232"/>
      <c r="D40" s="233"/>
      <c r="E40" s="232" t="s">
        <v>62</v>
      </c>
      <c r="F40" s="232"/>
      <c r="G40" s="233"/>
      <c r="H40" s="232" t="s">
        <v>62</v>
      </c>
      <c r="I40" s="232"/>
      <c r="J40" s="233"/>
      <c r="K40" s="48"/>
    </row>
    <row r="41" spans="2:12">
      <c r="B41" s="61" t="s">
        <v>63</v>
      </c>
      <c r="C41" s="48"/>
      <c r="D41" s="48"/>
      <c r="E41" s="48"/>
      <c r="F41" s="48"/>
      <c r="G41" s="48"/>
      <c r="H41" s="48"/>
      <c r="I41" s="48"/>
      <c r="J41" s="48"/>
      <c r="K41" s="48"/>
    </row>
    <row r="42" spans="2:12">
      <c r="B42" s="200" t="s">
        <v>5</v>
      </c>
      <c r="C42" s="195"/>
      <c r="D42" s="195"/>
      <c r="E42" s="195"/>
      <c r="F42" s="195"/>
      <c r="G42" s="195"/>
      <c r="H42" s="195"/>
      <c r="I42" s="195"/>
      <c r="J42" s="195"/>
      <c r="K42" s="48"/>
    </row>
  </sheetData>
  <mergeCells count="81">
    <mergeCell ref="B42:J42"/>
    <mergeCell ref="B39:D39"/>
    <mergeCell ref="E39:G39"/>
    <mergeCell ref="H39:J39"/>
    <mergeCell ref="B40:D40"/>
    <mergeCell ref="E40:G40"/>
    <mergeCell ref="H40:J40"/>
    <mergeCell ref="B37:D37"/>
    <mergeCell ref="E37:G37"/>
    <mergeCell ref="H37:J37"/>
    <mergeCell ref="B38:D38"/>
    <mergeCell ref="E38:G38"/>
    <mergeCell ref="H38:J38"/>
    <mergeCell ref="B34:C34"/>
    <mergeCell ref="E34:F34"/>
    <mergeCell ref="H34:I34"/>
    <mergeCell ref="B36:D36"/>
    <mergeCell ref="E36:G36"/>
    <mergeCell ref="H36:J36"/>
    <mergeCell ref="B33:C33"/>
    <mergeCell ref="E33:F33"/>
    <mergeCell ref="H33:I33"/>
    <mergeCell ref="B26:C26"/>
    <mergeCell ref="E26:F26"/>
    <mergeCell ref="H26:I26"/>
    <mergeCell ref="B27:C27"/>
    <mergeCell ref="E27:F27"/>
    <mergeCell ref="H27:I27"/>
    <mergeCell ref="E28:F28"/>
    <mergeCell ref="H28:I28"/>
    <mergeCell ref="H29:I29"/>
    <mergeCell ref="H30:I30"/>
    <mergeCell ref="B32:C32"/>
    <mergeCell ref="B31:C31"/>
    <mergeCell ref="E23:F23"/>
    <mergeCell ref="H23:I23"/>
    <mergeCell ref="E24:F24"/>
    <mergeCell ref="H24:I24"/>
    <mergeCell ref="B25:C25"/>
    <mergeCell ref="E25:F25"/>
    <mergeCell ref="H25:I25"/>
    <mergeCell ref="E20:F20"/>
    <mergeCell ref="H20:I20"/>
    <mergeCell ref="E21:F21"/>
    <mergeCell ref="H21:I21"/>
    <mergeCell ref="E22:F22"/>
    <mergeCell ref="H22:I22"/>
    <mergeCell ref="B17:J17"/>
    <mergeCell ref="C18:D18"/>
    <mergeCell ref="F18:G18"/>
    <mergeCell ref="I18:J18"/>
    <mergeCell ref="E19:F19"/>
    <mergeCell ref="H19:I19"/>
    <mergeCell ref="J15:J16"/>
    <mergeCell ref="B13:C14"/>
    <mergeCell ref="D13:E14"/>
    <mergeCell ref="F13:F14"/>
    <mergeCell ref="G13:H14"/>
    <mergeCell ref="I13:I14"/>
    <mergeCell ref="J13:J14"/>
    <mergeCell ref="B15:C16"/>
    <mergeCell ref="D15:E16"/>
    <mergeCell ref="F15:F16"/>
    <mergeCell ref="G15:H16"/>
    <mergeCell ref="I15:I16"/>
    <mergeCell ref="J11:J12"/>
    <mergeCell ref="B9:C10"/>
    <mergeCell ref="F9:F10"/>
    <mergeCell ref="G9:H10"/>
    <mergeCell ref="I9:I10"/>
    <mergeCell ref="J9:J10"/>
    <mergeCell ref="B11:C12"/>
    <mergeCell ref="F11:F12"/>
    <mergeCell ref="G11:H12"/>
    <mergeCell ref="I11:I12"/>
    <mergeCell ref="B6:J6"/>
    <mergeCell ref="B7:C8"/>
    <mergeCell ref="F7:F8"/>
    <mergeCell ref="G7:H8"/>
    <mergeCell ref="I7:I8"/>
    <mergeCell ref="J7:J8"/>
  </mergeCells>
  <phoneticPr fontId="40" type="noConversion"/>
  <pageMargins left="0.7" right="0.7" top="0.78740157499999996" bottom="0.78740157499999996" header="0.3" footer="0.3"/>
  <pageSetup paperSize="9" scale="70" orientation="portrait" horizontalDpi="0" verticalDpi="0" copies="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78A2A-5340-1741-82F7-B2F7B7915A80}">
  <sheetPr>
    <pageSetUpPr fitToPage="1"/>
  </sheetPr>
  <dimension ref="B1:D32"/>
  <sheetViews>
    <sheetView workbookViewId="0">
      <selection activeCell="C12" sqref="C12"/>
    </sheetView>
  </sheetViews>
  <sheetFormatPr defaultColWidth="11.42578125" defaultRowHeight="15"/>
  <cols>
    <col min="2" max="2" width="18.42578125" customWidth="1"/>
    <col min="3" max="3" width="76.28515625" bestFit="1" customWidth="1"/>
    <col min="4" max="4" width="18.42578125" customWidth="1"/>
  </cols>
  <sheetData>
    <row r="1" spans="2:4" ht="15.75" thickBot="1">
      <c r="B1" s="70"/>
      <c r="C1" s="70"/>
      <c r="D1" s="70"/>
    </row>
    <row r="2" spans="2:4">
      <c r="B2" s="132"/>
      <c r="C2" s="133"/>
      <c r="D2" s="134"/>
    </row>
    <row r="3" spans="2:4">
      <c r="B3" s="135"/>
      <c r="D3" s="136"/>
    </row>
    <row r="4" spans="2:4">
      <c r="B4" s="135"/>
      <c r="D4" s="136"/>
    </row>
    <row r="5" spans="2:4">
      <c r="B5" s="135"/>
      <c r="D5" s="136"/>
    </row>
    <row r="6" spans="2:4" ht="105.95" customHeight="1">
      <c r="B6" s="160"/>
      <c r="C6" s="161" t="str">
        <f>'Krycí  list'!D7</f>
        <v>Energetické úspory a instalace FVE objektu Kulturního domu Šumvald č.p.22</v>
      </c>
      <c r="D6" s="162"/>
    </row>
    <row r="7" spans="2:4" ht="35.25">
      <c r="B7" s="165"/>
      <c r="C7" s="163" t="str">
        <f>'Krycí  list'!D9</f>
        <v>FVE 91 kWp+Bat 344,064 kWh</v>
      </c>
      <c r="D7" s="166"/>
    </row>
    <row r="8" spans="2:4" ht="60.75" customHeight="1">
      <c r="B8" s="167"/>
      <c r="C8" s="164" t="str">
        <f>'Krycí  list'!D11</f>
        <v>Obec Šumvald,Šumvald 22, 783 85 Šumvald</v>
      </c>
      <c r="D8" s="166"/>
    </row>
    <row r="9" spans="2:4" ht="35.25">
      <c r="B9" s="114"/>
      <c r="C9" s="110"/>
      <c r="D9" s="115"/>
    </row>
    <row r="10" spans="2:4" ht="15.75">
      <c r="B10" s="116"/>
      <c r="C10" s="111"/>
      <c r="D10" s="117"/>
    </row>
    <row r="11" spans="2:4" ht="34.5">
      <c r="B11" s="118"/>
      <c r="C11" s="138" t="s">
        <v>64</v>
      </c>
      <c r="D11" s="139"/>
    </row>
    <row r="12" spans="2:4" ht="34.5">
      <c r="B12" s="118"/>
      <c r="C12" s="112"/>
      <c r="D12" s="119"/>
    </row>
    <row r="13" spans="2:4" ht="34.5">
      <c r="B13" s="118"/>
      <c r="C13" s="112"/>
      <c r="D13" s="119"/>
    </row>
    <row r="14" spans="2:4" ht="34.5">
      <c r="B14" s="118"/>
      <c r="C14" s="138" t="s">
        <v>65</v>
      </c>
      <c r="D14" s="139"/>
    </row>
    <row r="15" spans="2:4" ht="15.75">
      <c r="B15" s="116"/>
      <c r="C15" s="111"/>
      <c r="D15" s="117"/>
    </row>
    <row r="16" spans="2:4" ht="15.75">
      <c r="B16" s="116"/>
      <c r="C16" s="111"/>
      <c r="D16" s="117"/>
    </row>
    <row r="17" spans="2:4" ht="15.75">
      <c r="B17" s="116"/>
      <c r="C17" s="111"/>
      <c r="D17" s="117"/>
    </row>
    <row r="18" spans="2:4" ht="15.75">
      <c r="B18" s="116"/>
      <c r="C18" s="111"/>
      <c r="D18" s="117"/>
    </row>
    <row r="19" spans="2:4" ht="16.5" thickBot="1">
      <c r="B19" s="120"/>
      <c r="C19" s="71"/>
      <c r="D19" s="121"/>
    </row>
    <row r="20" spans="2:4" ht="15.75" thickBot="1">
      <c r="B20" s="62" t="s">
        <v>66</v>
      </c>
      <c r="C20" s="45" t="s">
        <v>67</v>
      </c>
      <c r="D20" s="63" t="s">
        <v>68</v>
      </c>
    </row>
    <row r="21" spans="2:4">
      <c r="B21" s="64">
        <v>1</v>
      </c>
      <c r="C21" s="65" t="s">
        <v>69</v>
      </c>
      <c r="D21" s="66">
        <f>data!P4</f>
        <v>402394.09</v>
      </c>
    </row>
    <row r="22" spans="2:4">
      <c r="B22" s="67">
        <v>2</v>
      </c>
      <c r="C22" s="68" t="s">
        <v>70</v>
      </c>
      <c r="D22" s="122">
        <f>data!P48</f>
        <v>334376</v>
      </c>
    </row>
    <row r="23" spans="2:4">
      <c r="B23" s="67">
        <v>3</v>
      </c>
      <c r="C23" s="68" t="s">
        <v>71</v>
      </c>
      <c r="D23" s="122">
        <f>data!P68</f>
        <v>249816</v>
      </c>
    </row>
    <row r="24" spans="2:4">
      <c r="B24" s="67">
        <v>4</v>
      </c>
      <c r="C24" s="68" t="s">
        <v>72</v>
      </c>
      <c r="D24" s="122">
        <f>data!P79</f>
        <v>1129128</v>
      </c>
    </row>
    <row r="25" spans="2:4">
      <c r="B25" s="67">
        <v>5</v>
      </c>
      <c r="C25" s="68" t="s">
        <v>73</v>
      </c>
      <c r="D25" s="122">
        <f>data!P94</f>
        <v>2782080</v>
      </c>
    </row>
    <row r="26" spans="2:4">
      <c r="B26" s="67">
        <v>6</v>
      </c>
      <c r="C26" s="68" t="s">
        <v>74</v>
      </c>
      <c r="D26" s="122">
        <v>0</v>
      </c>
    </row>
    <row r="27" spans="2:4">
      <c r="B27" s="75">
        <v>7</v>
      </c>
      <c r="C27" s="73" t="s">
        <v>75</v>
      </c>
      <c r="D27" s="123">
        <f>data!P105</f>
        <v>16800</v>
      </c>
    </row>
    <row r="28" spans="2:4" ht="15.75" thickBot="1">
      <c r="B28" s="69">
        <v>8</v>
      </c>
      <c r="C28" s="74" t="s">
        <v>76</v>
      </c>
      <c r="D28" s="124">
        <f>data!P109</f>
        <v>244619.2</v>
      </c>
    </row>
    <row r="29" spans="2:4">
      <c r="B29" s="125"/>
      <c r="C29" s="113"/>
      <c r="D29" s="126"/>
    </row>
    <row r="30" spans="2:4" ht="16.5">
      <c r="B30" s="127"/>
      <c r="C30" s="72" t="s">
        <v>77</v>
      </c>
      <c r="D30" s="128">
        <f>SUM(D21:D29)</f>
        <v>5159213.29</v>
      </c>
    </row>
    <row r="31" spans="2:4" ht="15.75">
      <c r="B31" s="116"/>
      <c r="C31" s="111"/>
      <c r="D31" s="117"/>
    </row>
    <row r="32" spans="2:4" ht="15.75" thickBot="1">
      <c r="B32" s="129"/>
      <c r="C32" s="130"/>
      <c r="D32" s="131"/>
    </row>
  </sheetData>
  <pageMargins left="0.7" right="0.7" top="0.78740157499999996" bottom="0.78740157499999996" header="0.3" footer="0.3"/>
  <pageSetup paperSize="9" scale="81" orientation="portrait" horizontalDpi="0" verticalDpi="0" copies="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R123"/>
  <sheetViews>
    <sheetView showGridLines="0" tabSelected="1" zoomScale="130" zoomScaleNormal="130" workbookViewId="0">
      <pane ySplit="3" topLeftCell="A107" activePane="bottomLeft" state="frozen"/>
      <selection pane="bottomLeft" activeCell="P110" sqref="P110:P122"/>
      <selection activeCell="H1" sqref="H1"/>
    </sheetView>
  </sheetViews>
  <sheetFormatPr defaultColWidth="9.140625" defaultRowHeight="15"/>
  <cols>
    <col min="1" max="1" width="3.85546875" customWidth="1"/>
    <col min="2" max="2" width="3" customWidth="1"/>
    <col min="3" max="3" width="5.42578125" customWidth="1"/>
    <col min="4" max="4" width="4" customWidth="1"/>
    <col min="5" max="5" width="4.140625" customWidth="1"/>
    <col min="6" max="6" width="3.85546875" customWidth="1"/>
    <col min="7" max="7" width="7.28515625" customWidth="1"/>
    <col min="8" max="8" width="13.7109375" customWidth="1"/>
    <col min="9" max="9" width="54.140625" customWidth="1"/>
    <col min="10" max="10" width="4.140625" customWidth="1"/>
    <col min="11" max="11" width="9.7109375" customWidth="1"/>
    <col min="12" max="12" width="11.85546875" customWidth="1"/>
    <col min="13" max="13" width="6" customWidth="1"/>
    <col min="14" max="14" width="14" bestFit="1" customWidth="1"/>
    <col min="15" max="15" width="12.140625" customWidth="1"/>
    <col min="16" max="16" width="12.42578125" customWidth="1"/>
  </cols>
  <sheetData>
    <row r="1" spans="1:16">
      <c r="A1" s="16"/>
      <c r="B1" s="16"/>
      <c r="C1" s="16"/>
      <c r="D1" s="16"/>
      <c r="E1" s="16"/>
      <c r="F1" s="16"/>
      <c r="G1" s="16"/>
      <c r="H1" s="16"/>
      <c r="I1" s="17" t="s">
        <v>78</v>
      </c>
      <c r="J1" s="16"/>
      <c r="K1" s="16"/>
      <c r="L1" s="16"/>
      <c r="M1" s="16"/>
      <c r="N1" s="16"/>
      <c r="O1" s="16"/>
      <c r="P1" s="26"/>
    </row>
    <row r="2" spans="1:16" ht="48.95" customHeight="1">
      <c r="A2" s="1" t="s">
        <v>79</v>
      </c>
      <c r="B2" s="1" t="s">
        <v>80</v>
      </c>
      <c r="C2" s="1" t="s">
        <v>81</v>
      </c>
      <c r="D2" s="1" t="s">
        <v>82</v>
      </c>
      <c r="E2" s="1" t="s">
        <v>83</v>
      </c>
      <c r="F2" s="1" t="s">
        <v>84</v>
      </c>
      <c r="G2" s="1" t="s">
        <v>85</v>
      </c>
      <c r="H2" s="1" t="s">
        <v>86</v>
      </c>
      <c r="I2" s="1" t="s">
        <v>87</v>
      </c>
      <c r="J2" s="1" t="s">
        <v>88</v>
      </c>
      <c r="K2" s="174" t="s">
        <v>89</v>
      </c>
      <c r="L2" s="1" t="s">
        <v>90</v>
      </c>
      <c r="M2" s="1" t="s">
        <v>91</v>
      </c>
      <c r="N2" s="1" t="s">
        <v>92</v>
      </c>
      <c r="O2" s="1" t="s">
        <v>93</v>
      </c>
      <c r="P2" s="27" t="s">
        <v>94</v>
      </c>
    </row>
    <row r="3" spans="1:16" ht="17.25" customHeight="1">
      <c r="A3" s="31" t="s">
        <v>95</v>
      </c>
      <c r="B3" s="32"/>
      <c r="C3" s="33"/>
      <c r="D3" s="34"/>
      <c r="E3" s="35">
        <v>0</v>
      </c>
      <c r="F3" s="34" t="s">
        <v>96</v>
      </c>
      <c r="G3" s="32"/>
      <c r="H3" s="32"/>
      <c r="I3" s="157" t="s">
        <v>97</v>
      </c>
      <c r="J3" s="32"/>
      <c r="K3" s="36"/>
      <c r="L3" s="37"/>
      <c r="M3" s="38"/>
      <c r="N3" s="38">
        <f>N4+N48+N68+N79+N94+N105+N109</f>
        <v>0</v>
      </c>
      <c r="O3" s="38">
        <f t="shared" ref="O3:P3" si="0">O4+O48+O68+O79+O94+O105+O109</f>
        <v>0</v>
      </c>
      <c r="P3" s="38">
        <f t="shared" si="0"/>
        <v>5159213.29</v>
      </c>
    </row>
    <row r="4" spans="1:16" ht="17.25" customHeight="1">
      <c r="A4" s="76"/>
      <c r="B4" s="77"/>
      <c r="C4" s="78"/>
      <c r="D4" s="141" t="s">
        <v>98</v>
      </c>
      <c r="E4" s="141"/>
      <c r="F4" s="79" t="s">
        <v>96</v>
      </c>
      <c r="G4" s="77"/>
      <c r="H4" s="77" t="s">
        <v>99</v>
      </c>
      <c r="I4" s="142" t="s">
        <v>100</v>
      </c>
      <c r="J4" s="77"/>
      <c r="K4" s="80"/>
      <c r="L4" s="81"/>
      <c r="M4" s="82"/>
      <c r="N4" s="107">
        <f>SUM(N5:N46)</f>
        <v>0</v>
      </c>
      <c r="O4" s="107">
        <f>SUM(O5:O46)</f>
        <v>0</v>
      </c>
      <c r="P4" s="83">
        <f>SUM(P5:P46)</f>
        <v>402394.09</v>
      </c>
    </row>
    <row r="5" spans="1:16" ht="24.75">
      <c r="A5" s="2"/>
      <c r="B5" s="3"/>
      <c r="C5" s="4"/>
      <c r="D5" s="149" t="s">
        <v>98</v>
      </c>
      <c r="E5" s="145">
        <v>1</v>
      </c>
      <c r="F5" s="5"/>
      <c r="G5" s="236" t="s">
        <v>101</v>
      </c>
      <c r="H5" s="237"/>
      <c r="I5" s="172" t="s">
        <v>102</v>
      </c>
      <c r="J5" s="6" t="s">
        <v>103</v>
      </c>
      <c r="K5" s="7">
        <v>1</v>
      </c>
      <c r="L5" s="8">
        <v>106400</v>
      </c>
      <c r="M5" s="9"/>
      <c r="N5" s="97"/>
      <c r="O5" s="9"/>
      <c r="P5" s="29">
        <f>ROUND(L5*K5,2)</f>
        <v>106400</v>
      </c>
    </row>
    <row r="6" spans="1:16" ht="17.25" customHeight="1">
      <c r="A6" s="2"/>
      <c r="B6" s="3"/>
      <c r="C6" s="4"/>
      <c r="D6" s="149" t="s">
        <v>98</v>
      </c>
      <c r="E6" s="146">
        <v>2</v>
      </c>
      <c r="F6" s="5"/>
      <c r="G6" s="3"/>
      <c r="H6" s="3"/>
      <c r="I6" s="39" t="s">
        <v>104</v>
      </c>
      <c r="J6" s="6" t="s">
        <v>103</v>
      </c>
      <c r="K6" s="7">
        <v>1</v>
      </c>
      <c r="L6" s="8">
        <v>112</v>
      </c>
      <c r="M6" s="9"/>
      <c r="N6" s="97"/>
      <c r="O6" s="9"/>
      <c r="P6" s="29">
        <f t="shared" ref="P6:P46" si="1">ROUND(L6*K6,2)</f>
        <v>112</v>
      </c>
    </row>
    <row r="7" spans="1:16" ht="17.25" customHeight="1">
      <c r="A7" s="2"/>
      <c r="B7" s="3"/>
      <c r="C7" s="4"/>
      <c r="D7" s="149" t="s">
        <v>98</v>
      </c>
      <c r="E7" s="145">
        <v>3</v>
      </c>
      <c r="F7" s="5"/>
      <c r="G7" s="3"/>
      <c r="H7" s="3"/>
      <c r="I7" s="41" t="s">
        <v>105</v>
      </c>
      <c r="J7" s="6" t="s">
        <v>103</v>
      </c>
      <c r="K7" s="7">
        <v>1</v>
      </c>
      <c r="L7" s="8">
        <v>2800</v>
      </c>
      <c r="M7" s="9"/>
      <c r="N7" s="97"/>
      <c r="O7" s="9"/>
      <c r="P7" s="29">
        <f t="shared" si="1"/>
        <v>2800</v>
      </c>
    </row>
    <row r="8" spans="1:16" ht="17.25" customHeight="1">
      <c r="A8" s="2"/>
      <c r="B8" s="3"/>
      <c r="C8" s="4"/>
      <c r="D8" s="149" t="s">
        <v>98</v>
      </c>
      <c r="E8" s="146">
        <v>4</v>
      </c>
      <c r="F8" s="5"/>
      <c r="G8" s="3"/>
      <c r="H8" s="3"/>
      <c r="I8" s="42" t="s">
        <v>106</v>
      </c>
      <c r="J8" s="6" t="s">
        <v>103</v>
      </c>
      <c r="K8" s="7">
        <v>1</v>
      </c>
      <c r="L8" s="8">
        <v>2800</v>
      </c>
      <c r="M8" s="9"/>
      <c r="N8" s="97"/>
      <c r="O8" s="9"/>
      <c r="P8" s="29">
        <f t="shared" si="1"/>
        <v>2800</v>
      </c>
    </row>
    <row r="9" spans="1:16" ht="17.25" customHeight="1">
      <c r="A9" s="2"/>
      <c r="B9" s="3"/>
      <c r="C9" s="4"/>
      <c r="D9" s="149" t="s">
        <v>98</v>
      </c>
      <c r="E9" s="145">
        <v>5</v>
      </c>
      <c r="F9" s="5"/>
      <c r="G9" s="3"/>
      <c r="H9" s="3"/>
      <c r="I9" s="42" t="s">
        <v>107</v>
      </c>
      <c r="J9" s="6" t="s">
        <v>103</v>
      </c>
      <c r="K9" s="7">
        <v>1</v>
      </c>
      <c r="L9" s="8">
        <v>4480</v>
      </c>
      <c r="M9" s="9"/>
      <c r="N9" s="97"/>
      <c r="O9" s="9"/>
      <c r="P9" s="29">
        <f t="shared" si="1"/>
        <v>4480</v>
      </c>
    </row>
    <row r="10" spans="1:16" ht="17.25" customHeight="1">
      <c r="A10" s="2"/>
      <c r="B10" s="3"/>
      <c r="C10" s="4"/>
      <c r="D10" s="149"/>
      <c r="E10" s="146">
        <v>6</v>
      </c>
      <c r="F10" s="5"/>
      <c r="G10" s="3"/>
      <c r="H10" s="3"/>
      <c r="I10" s="41" t="s">
        <v>108</v>
      </c>
      <c r="J10" s="6" t="s">
        <v>103</v>
      </c>
      <c r="K10" s="7">
        <v>1</v>
      </c>
      <c r="L10" s="8">
        <v>1680</v>
      </c>
      <c r="M10" s="9"/>
      <c r="N10" s="97"/>
      <c r="O10" s="9"/>
      <c r="P10" s="29">
        <f t="shared" si="1"/>
        <v>1680</v>
      </c>
    </row>
    <row r="11" spans="1:16" ht="17.25" customHeight="1">
      <c r="A11" s="2"/>
      <c r="B11" s="3"/>
      <c r="C11" s="4"/>
      <c r="D11" s="149" t="s">
        <v>98</v>
      </c>
      <c r="E11" s="145">
        <v>7</v>
      </c>
      <c r="F11" s="5"/>
      <c r="G11" s="238" t="s">
        <v>109</v>
      </c>
      <c r="H11" s="239"/>
      <c r="I11" s="41" t="s">
        <v>110</v>
      </c>
      <c r="J11" s="6" t="s">
        <v>111</v>
      </c>
      <c r="K11" s="7">
        <v>55</v>
      </c>
      <c r="L11" s="8">
        <v>324.8</v>
      </c>
      <c r="M11" s="9"/>
      <c r="N11" s="97"/>
      <c r="O11" s="9"/>
      <c r="P11" s="29">
        <f t="shared" si="1"/>
        <v>17864</v>
      </c>
    </row>
    <row r="12" spans="1:16" ht="17.25" customHeight="1">
      <c r="A12" s="2"/>
      <c r="B12" s="3"/>
      <c r="C12" s="4"/>
      <c r="D12" s="149" t="s">
        <v>98</v>
      </c>
      <c r="E12" s="146">
        <v>8</v>
      </c>
      <c r="F12" s="5"/>
      <c r="G12" s="3"/>
      <c r="H12" s="169"/>
      <c r="I12" s="168" t="s">
        <v>112</v>
      </c>
      <c r="J12" s="6" t="s">
        <v>111</v>
      </c>
      <c r="K12" s="7">
        <v>85</v>
      </c>
      <c r="L12" s="8">
        <v>16.8</v>
      </c>
      <c r="M12" s="9"/>
      <c r="N12" s="97"/>
      <c r="O12" s="9"/>
      <c r="P12" s="29">
        <f t="shared" si="1"/>
        <v>1428</v>
      </c>
    </row>
    <row r="13" spans="1:16" ht="17.25" customHeight="1">
      <c r="A13" s="2"/>
      <c r="B13" s="3"/>
      <c r="C13" s="4"/>
      <c r="D13" s="149" t="s">
        <v>98</v>
      </c>
      <c r="E13" s="145">
        <v>9</v>
      </c>
      <c r="F13" s="5"/>
      <c r="G13" s="3"/>
      <c r="H13" s="169"/>
      <c r="I13" s="168" t="s">
        <v>113</v>
      </c>
      <c r="J13" s="6" t="s">
        <v>111</v>
      </c>
      <c r="K13" s="7">
        <v>60</v>
      </c>
      <c r="L13" s="8">
        <v>15.46</v>
      </c>
      <c r="M13" s="9"/>
      <c r="N13" s="97"/>
      <c r="O13" s="9"/>
      <c r="P13" s="29">
        <f t="shared" si="1"/>
        <v>927.6</v>
      </c>
    </row>
    <row r="14" spans="1:16" ht="17.25" customHeight="1">
      <c r="A14" s="2"/>
      <c r="B14" s="3"/>
      <c r="C14" s="4"/>
      <c r="D14" s="149" t="s">
        <v>98</v>
      </c>
      <c r="E14" s="146">
        <v>10</v>
      </c>
      <c r="F14" s="5"/>
      <c r="G14" s="3"/>
      <c r="H14" s="169"/>
      <c r="I14" s="168" t="s">
        <v>114</v>
      </c>
      <c r="J14" s="6" t="s">
        <v>111</v>
      </c>
      <c r="K14" s="7">
        <v>120</v>
      </c>
      <c r="L14" s="8">
        <v>162.4</v>
      </c>
      <c r="M14" s="9"/>
      <c r="N14" s="97"/>
      <c r="O14" s="9"/>
      <c r="P14" s="29">
        <f t="shared" si="1"/>
        <v>19488</v>
      </c>
    </row>
    <row r="15" spans="1:16" ht="17.25" customHeight="1">
      <c r="A15" s="2"/>
      <c r="B15" s="3"/>
      <c r="C15" s="4"/>
      <c r="D15" s="149" t="s">
        <v>98</v>
      </c>
      <c r="E15" s="145">
        <v>11</v>
      </c>
      <c r="F15" s="5"/>
      <c r="G15" s="3"/>
      <c r="H15" s="169"/>
      <c r="I15" s="168" t="s">
        <v>115</v>
      </c>
      <c r="J15" s="6" t="s">
        <v>111</v>
      </c>
      <c r="K15" s="7">
        <v>30</v>
      </c>
      <c r="L15" s="8">
        <v>48.72</v>
      </c>
      <c r="M15" s="9"/>
      <c r="N15" s="97"/>
      <c r="O15" s="9"/>
      <c r="P15" s="29">
        <f t="shared" si="1"/>
        <v>1461.6</v>
      </c>
    </row>
    <row r="16" spans="1:16" ht="17.25" customHeight="1">
      <c r="A16" s="2"/>
      <c r="B16" s="3"/>
      <c r="C16" s="4"/>
      <c r="D16" s="149" t="s">
        <v>98</v>
      </c>
      <c r="E16" s="146">
        <v>12</v>
      </c>
      <c r="F16" s="5"/>
      <c r="G16" s="3"/>
      <c r="H16" s="169"/>
      <c r="I16" s="168" t="s">
        <v>116</v>
      </c>
      <c r="J16" s="6" t="s">
        <v>111</v>
      </c>
      <c r="K16" s="7">
        <v>70</v>
      </c>
      <c r="L16" s="8">
        <v>37.68</v>
      </c>
      <c r="M16" s="9"/>
      <c r="N16" s="97"/>
      <c r="O16" s="9"/>
      <c r="P16" s="29">
        <f t="shared" si="1"/>
        <v>2637.6</v>
      </c>
    </row>
    <row r="17" spans="1:16" ht="17.25" customHeight="1">
      <c r="A17" s="2"/>
      <c r="B17" s="3"/>
      <c r="C17" s="4"/>
      <c r="D17" s="149" t="s">
        <v>98</v>
      </c>
      <c r="E17" s="145">
        <v>13</v>
      </c>
      <c r="F17" s="5"/>
      <c r="G17" s="3"/>
      <c r="H17" s="169"/>
      <c r="I17" s="42" t="s">
        <v>117</v>
      </c>
      <c r="J17" s="6" t="s">
        <v>111</v>
      </c>
      <c r="K17" s="7">
        <v>60</v>
      </c>
      <c r="L17" s="8">
        <v>495.03</v>
      </c>
      <c r="M17" s="9"/>
      <c r="N17" s="97"/>
      <c r="O17" s="9"/>
      <c r="P17" s="29">
        <f t="shared" si="1"/>
        <v>29701.8</v>
      </c>
    </row>
    <row r="18" spans="1:16" ht="17.25" customHeight="1">
      <c r="A18" s="2"/>
      <c r="B18" s="3"/>
      <c r="C18" s="4"/>
      <c r="D18" s="149" t="s">
        <v>98</v>
      </c>
      <c r="E18" s="146">
        <v>14</v>
      </c>
      <c r="F18" s="5"/>
      <c r="G18" s="238" t="s">
        <v>118</v>
      </c>
      <c r="H18" s="239"/>
      <c r="I18" s="41" t="s">
        <v>119</v>
      </c>
      <c r="J18" s="6" t="s">
        <v>103</v>
      </c>
      <c r="K18" s="7">
        <v>67</v>
      </c>
      <c r="L18" s="8">
        <v>112</v>
      </c>
      <c r="M18" s="9"/>
      <c r="N18" s="97"/>
      <c r="O18" s="9"/>
      <c r="P18" s="29">
        <f t="shared" si="1"/>
        <v>7504</v>
      </c>
    </row>
    <row r="19" spans="1:16" ht="17.25" customHeight="1">
      <c r="A19" s="2"/>
      <c r="B19" s="3"/>
      <c r="C19" s="4"/>
      <c r="D19" s="149" t="s">
        <v>98</v>
      </c>
      <c r="E19" s="145">
        <v>15</v>
      </c>
      <c r="F19" s="5"/>
      <c r="G19" s="3"/>
      <c r="H19" s="169"/>
      <c r="I19" s="42" t="s">
        <v>120</v>
      </c>
      <c r="J19" s="6" t="s">
        <v>103</v>
      </c>
      <c r="K19" s="7">
        <v>48</v>
      </c>
      <c r="L19" s="8">
        <v>56</v>
      </c>
      <c r="M19" s="9"/>
      <c r="N19" s="97"/>
      <c r="O19" s="9"/>
      <c r="P19" s="29">
        <f t="shared" si="1"/>
        <v>2688</v>
      </c>
    </row>
    <row r="20" spans="1:16" ht="17.25" customHeight="1">
      <c r="A20" s="2"/>
      <c r="B20" s="3"/>
      <c r="C20" s="4"/>
      <c r="D20" s="149" t="s">
        <v>98</v>
      </c>
      <c r="E20" s="146">
        <v>16</v>
      </c>
      <c r="F20" s="5"/>
      <c r="G20" s="238" t="s">
        <v>121</v>
      </c>
      <c r="H20" s="239"/>
      <c r="I20" s="42" t="s">
        <v>122</v>
      </c>
      <c r="J20" s="6" t="s">
        <v>111</v>
      </c>
      <c r="K20" s="7">
        <v>350</v>
      </c>
      <c r="L20" s="8">
        <v>84.19</v>
      </c>
      <c r="M20" s="9"/>
      <c r="N20" s="97"/>
      <c r="O20" s="9"/>
      <c r="P20" s="29">
        <f t="shared" si="1"/>
        <v>29466.5</v>
      </c>
    </row>
    <row r="21" spans="1:16" ht="17.25" customHeight="1">
      <c r="A21" s="2"/>
      <c r="B21" s="3"/>
      <c r="C21" s="4"/>
      <c r="D21" s="149" t="s">
        <v>98</v>
      </c>
      <c r="E21" s="145">
        <v>17</v>
      </c>
      <c r="F21" s="5"/>
      <c r="G21" s="3"/>
      <c r="H21" s="3"/>
      <c r="I21" s="42" t="s">
        <v>123</v>
      </c>
      <c r="J21" s="6" t="s">
        <v>111</v>
      </c>
      <c r="K21" s="7">
        <v>50</v>
      </c>
      <c r="L21" s="8">
        <v>187.07</v>
      </c>
      <c r="M21" s="9"/>
      <c r="N21" s="97"/>
      <c r="O21" s="9"/>
      <c r="P21" s="29">
        <f t="shared" si="1"/>
        <v>9353.5</v>
      </c>
    </row>
    <row r="22" spans="1:16" ht="17.25" customHeight="1">
      <c r="A22" s="2"/>
      <c r="B22" s="3"/>
      <c r="C22" s="4"/>
      <c r="D22" s="149" t="s">
        <v>98</v>
      </c>
      <c r="E22" s="146">
        <v>18</v>
      </c>
      <c r="F22" s="5"/>
      <c r="G22" s="3"/>
      <c r="H22" s="169"/>
      <c r="I22" s="42" t="s">
        <v>124</v>
      </c>
      <c r="J22" s="6" t="s">
        <v>111</v>
      </c>
      <c r="K22" s="7">
        <v>85</v>
      </c>
      <c r="L22" s="8">
        <v>106.4</v>
      </c>
      <c r="M22" s="9"/>
      <c r="N22" s="97"/>
      <c r="O22" s="9"/>
      <c r="P22" s="29">
        <f t="shared" si="1"/>
        <v>9044</v>
      </c>
    </row>
    <row r="23" spans="1:16" ht="17.25" customHeight="1">
      <c r="A23" s="2"/>
      <c r="B23" s="3"/>
      <c r="C23" s="4"/>
      <c r="D23" s="149" t="s">
        <v>98</v>
      </c>
      <c r="E23" s="145">
        <v>19</v>
      </c>
      <c r="F23" s="5"/>
      <c r="G23" s="238" t="s">
        <v>125</v>
      </c>
      <c r="H23" s="239"/>
      <c r="I23" s="40" t="s">
        <v>126</v>
      </c>
      <c r="J23" s="6" t="s">
        <v>103</v>
      </c>
      <c r="K23" s="7">
        <v>3</v>
      </c>
      <c r="L23" s="8">
        <v>953.68</v>
      </c>
      <c r="M23" s="9"/>
      <c r="N23" s="97"/>
      <c r="O23" s="9"/>
      <c r="P23" s="29">
        <f t="shared" si="1"/>
        <v>2861.04</v>
      </c>
    </row>
    <row r="24" spans="1:16" ht="17.25" customHeight="1">
      <c r="A24" s="2"/>
      <c r="B24" s="3"/>
      <c r="C24" s="4"/>
      <c r="D24" s="149" t="s">
        <v>98</v>
      </c>
      <c r="E24" s="146">
        <v>20</v>
      </c>
      <c r="F24" s="5"/>
      <c r="G24" s="238" t="s">
        <v>127</v>
      </c>
      <c r="H24" s="239"/>
      <c r="I24" s="40" t="s">
        <v>128</v>
      </c>
      <c r="J24" s="6" t="s">
        <v>103</v>
      </c>
      <c r="K24" s="7">
        <v>50</v>
      </c>
      <c r="L24" s="8">
        <v>22.4</v>
      </c>
      <c r="M24" s="9"/>
      <c r="N24" s="97"/>
      <c r="O24" s="9"/>
      <c r="P24" s="29">
        <f t="shared" si="1"/>
        <v>1120</v>
      </c>
    </row>
    <row r="25" spans="1:16" ht="26.25">
      <c r="A25" s="2"/>
      <c r="B25" s="3"/>
      <c r="C25" s="4"/>
      <c r="D25" s="149" t="s">
        <v>98</v>
      </c>
      <c r="E25" s="145">
        <v>21</v>
      </c>
      <c r="F25" s="5"/>
      <c r="G25" s="3"/>
      <c r="H25" s="169"/>
      <c r="I25" s="46" t="s">
        <v>129</v>
      </c>
      <c r="J25" s="6" t="s">
        <v>130</v>
      </c>
      <c r="K25" s="7">
        <v>1</v>
      </c>
      <c r="L25" s="8">
        <v>5600</v>
      </c>
      <c r="M25" s="9"/>
      <c r="N25" s="97"/>
      <c r="O25" s="9"/>
      <c r="P25" s="29">
        <f t="shared" si="1"/>
        <v>5600</v>
      </c>
    </row>
    <row r="26" spans="1:16" ht="27.95" customHeight="1">
      <c r="A26" s="2"/>
      <c r="B26" s="3"/>
      <c r="C26" s="4"/>
      <c r="D26" s="149" t="s">
        <v>98</v>
      </c>
      <c r="E26" s="146">
        <v>22</v>
      </c>
      <c r="F26" s="5"/>
      <c r="G26" s="240" t="s">
        <v>131</v>
      </c>
      <c r="H26" s="241"/>
      <c r="I26" s="168" t="s">
        <v>132</v>
      </c>
      <c r="J26" s="6" t="s">
        <v>103</v>
      </c>
      <c r="K26" s="7">
        <v>1</v>
      </c>
      <c r="L26" s="8">
        <v>1265.25</v>
      </c>
      <c r="M26" s="105"/>
      <c r="N26" s="97"/>
      <c r="O26" s="9"/>
      <c r="P26" s="29">
        <f t="shared" si="1"/>
        <v>1265.25</v>
      </c>
    </row>
    <row r="27" spans="1:16">
      <c r="A27" s="2"/>
      <c r="B27" s="3"/>
      <c r="C27" s="4"/>
      <c r="D27" s="149" t="s">
        <v>98</v>
      </c>
      <c r="E27" s="145">
        <v>23</v>
      </c>
      <c r="F27" s="5"/>
      <c r="G27" s="169"/>
      <c r="H27" s="169"/>
      <c r="I27" s="168" t="s">
        <v>133</v>
      </c>
      <c r="J27" s="6" t="s">
        <v>103</v>
      </c>
      <c r="K27" s="7">
        <v>1</v>
      </c>
      <c r="L27" s="8">
        <v>9979.61</v>
      </c>
      <c r="M27" s="9"/>
      <c r="N27" s="97"/>
      <c r="O27" s="9"/>
      <c r="P27" s="29">
        <f t="shared" si="1"/>
        <v>9979.61</v>
      </c>
    </row>
    <row r="28" spans="1:16">
      <c r="A28" s="2"/>
      <c r="B28" s="3"/>
      <c r="C28" s="4"/>
      <c r="D28" s="149" t="s">
        <v>98</v>
      </c>
      <c r="E28" s="146">
        <v>24</v>
      </c>
      <c r="F28" s="5"/>
      <c r="G28" s="169"/>
      <c r="H28" s="169"/>
      <c r="I28" s="168" t="s">
        <v>134</v>
      </c>
      <c r="J28" s="6" t="s">
        <v>103</v>
      </c>
      <c r="K28" s="7">
        <v>1</v>
      </c>
      <c r="L28" s="8">
        <v>1.46</v>
      </c>
      <c r="M28" s="9"/>
      <c r="N28" s="97"/>
      <c r="O28" s="9"/>
      <c r="P28" s="29">
        <f t="shared" si="1"/>
        <v>1.46</v>
      </c>
    </row>
    <row r="29" spans="1:16">
      <c r="A29" s="2"/>
      <c r="B29" s="3"/>
      <c r="C29" s="4"/>
      <c r="D29" s="149" t="s">
        <v>98</v>
      </c>
      <c r="E29" s="145">
        <v>25</v>
      </c>
      <c r="F29" s="5"/>
      <c r="G29" s="169"/>
      <c r="H29" s="169"/>
      <c r="I29" s="168" t="s">
        <v>135</v>
      </c>
      <c r="J29" s="6" t="s">
        <v>103</v>
      </c>
      <c r="K29" s="7">
        <v>1</v>
      </c>
      <c r="L29" s="8">
        <v>2409.2399999999998</v>
      </c>
      <c r="M29" s="9"/>
      <c r="N29" s="97"/>
      <c r="O29" s="9"/>
      <c r="P29" s="29">
        <f t="shared" si="1"/>
        <v>2409.2399999999998</v>
      </c>
    </row>
    <row r="30" spans="1:16">
      <c r="A30" s="2"/>
      <c r="B30" s="3"/>
      <c r="C30" s="4"/>
      <c r="D30" s="149" t="s">
        <v>98</v>
      </c>
      <c r="E30" s="146">
        <v>26</v>
      </c>
      <c r="F30" s="5"/>
      <c r="G30" s="169"/>
      <c r="H30" s="169"/>
      <c r="I30" s="168" t="s">
        <v>136</v>
      </c>
      <c r="J30" s="6" t="s">
        <v>103</v>
      </c>
      <c r="K30" s="7">
        <v>1</v>
      </c>
      <c r="L30" s="8">
        <v>1568</v>
      </c>
      <c r="M30" s="9"/>
      <c r="N30" s="97"/>
      <c r="O30" s="9"/>
      <c r="P30" s="29">
        <f t="shared" si="1"/>
        <v>1568</v>
      </c>
    </row>
    <row r="31" spans="1:16">
      <c r="A31" s="2"/>
      <c r="B31" s="3"/>
      <c r="C31" s="4"/>
      <c r="D31" s="149" t="s">
        <v>98</v>
      </c>
      <c r="E31" s="145">
        <v>27</v>
      </c>
      <c r="F31" s="5"/>
      <c r="G31" s="169"/>
      <c r="H31" s="169"/>
      <c r="I31" s="168" t="s">
        <v>137</v>
      </c>
      <c r="J31" s="6" t="s">
        <v>103</v>
      </c>
      <c r="K31" s="7">
        <v>3</v>
      </c>
      <c r="L31" s="8">
        <v>28.03</v>
      </c>
      <c r="M31" s="9"/>
      <c r="N31" s="97"/>
      <c r="O31" s="9"/>
      <c r="P31" s="29">
        <f t="shared" si="1"/>
        <v>84.09</v>
      </c>
    </row>
    <row r="32" spans="1:16">
      <c r="A32" s="2"/>
      <c r="B32" s="3"/>
      <c r="C32" s="4"/>
      <c r="D32" s="149" t="s">
        <v>98</v>
      </c>
      <c r="E32" s="146">
        <v>28</v>
      </c>
      <c r="F32" s="5"/>
      <c r="G32" s="169"/>
      <c r="H32" s="169"/>
      <c r="I32" s="168" t="s">
        <v>138</v>
      </c>
      <c r="J32" s="6" t="s">
        <v>111</v>
      </c>
      <c r="K32" s="7">
        <v>0.5</v>
      </c>
      <c r="L32" s="8">
        <v>224</v>
      </c>
      <c r="M32" s="9"/>
      <c r="N32" s="97"/>
      <c r="O32" s="9"/>
      <c r="P32" s="29">
        <f t="shared" si="1"/>
        <v>112</v>
      </c>
    </row>
    <row r="33" spans="1:16">
      <c r="A33" s="2"/>
      <c r="B33" s="3"/>
      <c r="C33" s="4"/>
      <c r="D33" s="149" t="s">
        <v>98</v>
      </c>
      <c r="E33" s="145">
        <v>29</v>
      </c>
      <c r="F33" s="5"/>
      <c r="G33" s="169"/>
      <c r="H33" s="169"/>
      <c r="I33" s="168" t="s">
        <v>139</v>
      </c>
      <c r="J33" s="6" t="s">
        <v>103</v>
      </c>
      <c r="K33" s="7">
        <v>1</v>
      </c>
      <c r="L33" s="8">
        <v>448</v>
      </c>
      <c r="M33" s="9"/>
      <c r="N33" s="97"/>
      <c r="O33" s="9"/>
      <c r="P33" s="29">
        <f t="shared" si="1"/>
        <v>448</v>
      </c>
    </row>
    <row r="34" spans="1:16">
      <c r="A34" s="2"/>
      <c r="B34" s="3"/>
      <c r="C34" s="4"/>
      <c r="D34" s="149" t="s">
        <v>98</v>
      </c>
      <c r="E34" s="146">
        <v>30</v>
      </c>
      <c r="F34" s="5"/>
      <c r="G34" s="169"/>
      <c r="H34" s="169"/>
      <c r="I34" s="168" t="s">
        <v>140</v>
      </c>
      <c r="J34" s="6" t="s">
        <v>103</v>
      </c>
      <c r="K34" s="7">
        <v>1</v>
      </c>
      <c r="L34" s="8">
        <v>95.2</v>
      </c>
      <c r="M34" s="9"/>
      <c r="N34" s="97"/>
      <c r="O34" s="9"/>
      <c r="P34" s="29">
        <f t="shared" si="1"/>
        <v>95.2</v>
      </c>
    </row>
    <row r="35" spans="1:16">
      <c r="A35" s="2"/>
      <c r="B35" s="3"/>
      <c r="C35" s="4"/>
      <c r="D35" s="149" t="s">
        <v>98</v>
      </c>
      <c r="E35" s="145">
        <v>31</v>
      </c>
      <c r="F35" s="5"/>
      <c r="G35" s="169"/>
      <c r="H35" s="169"/>
      <c r="I35" s="168" t="s">
        <v>141</v>
      </c>
      <c r="J35" s="6" t="s">
        <v>103</v>
      </c>
      <c r="K35" s="7">
        <v>1</v>
      </c>
      <c r="L35" s="8">
        <v>95.2</v>
      </c>
      <c r="M35" s="9"/>
      <c r="N35" s="97"/>
      <c r="O35" s="9"/>
      <c r="P35" s="29">
        <f t="shared" si="1"/>
        <v>95.2</v>
      </c>
    </row>
    <row r="36" spans="1:16">
      <c r="A36" s="10"/>
      <c r="B36" s="11"/>
      <c r="C36" s="12"/>
      <c r="D36" s="149" t="s">
        <v>98</v>
      </c>
      <c r="E36" s="146">
        <v>32</v>
      </c>
      <c r="F36" s="13" t="s">
        <v>142</v>
      </c>
      <c r="G36" s="11" t="s">
        <v>34</v>
      </c>
      <c r="H36" s="11" t="s">
        <v>143</v>
      </c>
      <c r="I36" s="98" t="s">
        <v>144</v>
      </c>
      <c r="J36" s="14" t="s">
        <v>145</v>
      </c>
      <c r="K36" s="15">
        <v>3</v>
      </c>
      <c r="L36" s="8">
        <v>1680</v>
      </c>
      <c r="M36" s="175"/>
      <c r="N36" s="97"/>
      <c r="O36" s="9"/>
      <c r="P36" s="29">
        <f t="shared" si="1"/>
        <v>5040</v>
      </c>
    </row>
    <row r="37" spans="1:16">
      <c r="A37" s="10"/>
      <c r="B37" s="11"/>
      <c r="C37" s="12"/>
      <c r="D37" s="149" t="s">
        <v>98</v>
      </c>
      <c r="E37" s="145">
        <v>33</v>
      </c>
      <c r="F37" s="13" t="s">
        <v>146</v>
      </c>
      <c r="G37" s="152" t="s">
        <v>34</v>
      </c>
      <c r="H37" s="152" t="s">
        <v>147</v>
      </c>
      <c r="I37" s="99" t="s">
        <v>148</v>
      </c>
      <c r="J37" s="14" t="s">
        <v>145</v>
      </c>
      <c r="K37" s="15">
        <v>3</v>
      </c>
      <c r="L37" s="8">
        <v>3248</v>
      </c>
      <c r="M37" s="175"/>
      <c r="N37" s="97"/>
      <c r="O37" s="9"/>
      <c r="P37" s="29">
        <f t="shared" si="1"/>
        <v>9744</v>
      </c>
    </row>
    <row r="38" spans="1:16" ht="30" customHeight="1">
      <c r="A38" s="2"/>
      <c r="B38" s="3"/>
      <c r="C38" s="4"/>
      <c r="D38" s="149" t="s">
        <v>98</v>
      </c>
      <c r="E38" s="146">
        <v>34</v>
      </c>
      <c r="F38" s="151"/>
      <c r="G38" s="247" t="s">
        <v>149</v>
      </c>
      <c r="H38" s="248"/>
      <c r="I38" s="40" t="s">
        <v>150</v>
      </c>
      <c r="J38" s="6" t="s">
        <v>103</v>
      </c>
      <c r="K38" s="100">
        <v>1</v>
      </c>
      <c r="L38" s="8">
        <v>16800</v>
      </c>
      <c r="M38" s="28"/>
      <c r="N38" s="97"/>
      <c r="O38" s="9"/>
      <c r="P38" s="29">
        <f t="shared" si="1"/>
        <v>16800</v>
      </c>
    </row>
    <row r="39" spans="1:16">
      <c r="A39" s="2"/>
      <c r="B39" s="3"/>
      <c r="C39" s="4"/>
      <c r="D39" s="149" t="s">
        <v>98</v>
      </c>
      <c r="E39" s="145">
        <v>35</v>
      </c>
      <c r="F39" s="5"/>
      <c r="G39" s="153"/>
      <c r="H39" s="153"/>
      <c r="I39" s="41" t="s">
        <v>151</v>
      </c>
      <c r="J39" s="6" t="s">
        <v>103</v>
      </c>
      <c r="K39" s="100">
        <v>1</v>
      </c>
      <c r="L39" s="8">
        <v>11200</v>
      </c>
      <c r="M39" s="28"/>
      <c r="N39" s="97"/>
      <c r="O39" s="9"/>
      <c r="P39" s="29">
        <f t="shared" si="1"/>
        <v>11200</v>
      </c>
    </row>
    <row r="40" spans="1:16" ht="26.25">
      <c r="A40" s="2"/>
      <c r="B40" s="3"/>
      <c r="C40" s="4"/>
      <c r="D40" s="149" t="s">
        <v>98</v>
      </c>
      <c r="E40" s="146">
        <v>36</v>
      </c>
      <c r="F40" s="5"/>
      <c r="G40" s="3"/>
      <c r="H40" s="169"/>
      <c r="I40" s="47" t="s">
        <v>152</v>
      </c>
      <c r="J40" s="6" t="s">
        <v>130</v>
      </c>
      <c r="K40" s="100">
        <v>1</v>
      </c>
      <c r="L40" s="8">
        <v>44800</v>
      </c>
      <c r="M40" s="28"/>
      <c r="N40" s="97"/>
      <c r="O40" s="9"/>
      <c r="P40" s="29">
        <f t="shared" si="1"/>
        <v>44800</v>
      </c>
    </row>
    <row r="41" spans="1:16" ht="18.95" customHeight="1">
      <c r="A41" s="2"/>
      <c r="B41" s="3"/>
      <c r="C41" s="4"/>
      <c r="D41" s="149" t="s">
        <v>98</v>
      </c>
      <c r="E41" s="145">
        <v>37</v>
      </c>
      <c r="F41" s="5"/>
      <c r="G41" s="3"/>
      <c r="H41" s="169"/>
      <c r="I41" s="47" t="s">
        <v>153</v>
      </c>
      <c r="J41" s="6" t="s">
        <v>154</v>
      </c>
      <c r="K41" s="100">
        <v>16</v>
      </c>
      <c r="L41" s="8">
        <v>660.8</v>
      </c>
      <c r="M41" s="28"/>
      <c r="N41" s="97"/>
      <c r="O41" s="9"/>
      <c r="P41" s="29">
        <f t="shared" si="1"/>
        <v>10572.8</v>
      </c>
    </row>
    <row r="42" spans="1:16" ht="18.95" customHeight="1">
      <c r="A42" s="2"/>
      <c r="B42" s="3"/>
      <c r="C42" s="4"/>
      <c r="D42" s="149"/>
      <c r="E42" s="146">
        <v>38</v>
      </c>
      <c r="F42" s="5"/>
      <c r="G42" s="154"/>
      <c r="H42" s="171"/>
      <c r="I42" s="47" t="s">
        <v>155</v>
      </c>
      <c r="J42" s="6" t="s">
        <v>154</v>
      </c>
      <c r="K42" s="100">
        <v>17</v>
      </c>
      <c r="L42" s="8">
        <v>660.8</v>
      </c>
      <c r="M42" s="28"/>
      <c r="N42" s="97"/>
      <c r="O42" s="9"/>
      <c r="P42" s="29">
        <f t="shared" si="1"/>
        <v>11233.6</v>
      </c>
    </row>
    <row r="43" spans="1:16" ht="17.25" customHeight="1">
      <c r="A43" s="2"/>
      <c r="B43" s="3"/>
      <c r="C43" s="4"/>
      <c r="D43" s="149" t="s">
        <v>98</v>
      </c>
      <c r="E43" s="145">
        <v>39</v>
      </c>
      <c r="F43" s="5"/>
      <c r="G43" s="247" t="s">
        <v>156</v>
      </c>
      <c r="H43" s="248"/>
      <c r="I43" s="43" t="s">
        <v>157</v>
      </c>
      <c r="J43" s="6" t="s">
        <v>158</v>
      </c>
      <c r="K43" s="104">
        <v>0.02</v>
      </c>
      <c r="L43" s="8">
        <v>224000</v>
      </c>
      <c r="M43" s="9"/>
      <c r="N43" s="97"/>
      <c r="O43" s="9"/>
      <c r="P43" s="29">
        <f t="shared" si="1"/>
        <v>4480</v>
      </c>
    </row>
    <row r="44" spans="1:16" ht="17.25" customHeight="1">
      <c r="A44" s="2"/>
      <c r="B44" s="3"/>
      <c r="C44" s="4"/>
      <c r="D44" s="149" t="s">
        <v>98</v>
      </c>
      <c r="E44" s="146">
        <v>40</v>
      </c>
      <c r="F44" s="5"/>
      <c r="G44" s="155"/>
      <c r="H44" s="155"/>
      <c r="I44" s="43" t="s">
        <v>159</v>
      </c>
      <c r="J44" s="6" t="s">
        <v>158</v>
      </c>
      <c r="K44" s="104">
        <v>0.02</v>
      </c>
      <c r="L44" s="8">
        <v>224000</v>
      </c>
      <c r="M44" s="9"/>
      <c r="N44" s="97"/>
      <c r="O44" s="9"/>
      <c r="P44" s="29">
        <f t="shared" si="1"/>
        <v>4480</v>
      </c>
    </row>
    <row r="45" spans="1:16" ht="17.25" customHeight="1">
      <c r="A45" s="2"/>
      <c r="B45" s="3"/>
      <c r="C45" s="4"/>
      <c r="D45" s="149" t="s">
        <v>98</v>
      </c>
      <c r="E45" s="145">
        <v>41</v>
      </c>
      <c r="F45" s="5"/>
      <c r="G45" s="242" t="s">
        <v>160</v>
      </c>
      <c r="H45" s="243"/>
      <c r="I45" s="43" t="s">
        <v>161</v>
      </c>
      <c r="J45" s="6" t="s">
        <v>154</v>
      </c>
      <c r="K45" s="7">
        <v>10</v>
      </c>
      <c r="L45" s="8">
        <v>660.8</v>
      </c>
      <c r="M45" s="9"/>
      <c r="N45" s="97"/>
      <c r="O45" s="9"/>
      <c r="P45" s="29">
        <f t="shared" si="1"/>
        <v>6608</v>
      </c>
    </row>
    <row r="46" spans="1:16" ht="17.25" customHeight="1">
      <c r="A46" s="2"/>
      <c r="B46" s="3"/>
      <c r="C46" s="4"/>
      <c r="D46" s="149" t="s">
        <v>98</v>
      </c>
      <c r="E46" s="146">
        <v>42</v>
      </c>
      <c r="F46" s="5"/>
      <c r="G46" s="3"/>
      <c r="H46" s="3"/>
      <c r="I46" s="43" t="s">
        <v>162</v>
      </c>
      <c r="J46" s="6" t="s">
        <v>163</v>
      </c>
      <c r="K46" s="7">
        <v>50</v>
      </c>
      <c r="L46" s="8">
        <v>39.200000000000003</v>
      </c>
      <c r="M46" s="9"/>
      <c r="N46" s="97"/>
      <c r="O46" s="9"/>
      <c r="P46" s="29">
        <f t="shared" si="1"/>
        <v>1960</v>
      </c>
    </row>
    <row r="47" spans="1:16">
      <c r="A47" s="18" t="s">
        <v>95</v>
      </c>
      <c r="B47" s="19"/>
      <c r="C47" s="20"/>
      <c r="D47" s="143"/>
      <c r="E47" s="147"/>
      <c r="F47" s="21"/>
      <c r="G47" s="19"/>
      <c r="H47" s="19"/>
      <c r="I47" s="22"/>
      <c r="J47" s="19"/>
      <c r="K47" s="23"/>
      <c r="L47" s="24"/>
      <c r="M47" s="25"/>
      <c r="N47" s="25"/>
      <c r="O47" s="25"/>
      <c r="P47" s="30"/>
    </row>
    <row r="48" spans="1:16">
      <c r="A48" s="76"/>
      <c r="B48" s="77"/>
      <c r="C48" s="78"/>
      <c r="D48" s="141" t="s">
        <v>164</v>
      </c>
      <c r="E48" s="141"/>
      <c r="F48" s="79" t="s">
        <v>96</v>
      </c>
      <c r="G48" s="77"/>
      <c r="H48" s="77" t="s">
        <v>99</v>
      </c>
      <c r="I48" s="158" t="s">
        <v>165</v>
      </c>
      <c r="J48" s="77"/>
      <c r="K48" s="80"/>
      <c r="L48" s="102"/>
      <c r="M48" s="82"/>
      <c r="N48" s="76">
        <f>SUM(N49:N66)</f>
        <v>0</v>
      </c>
      <c r="O48" s="76">
        <f>SUM(O49:O66)</f>
        <v>0</v>
      </c>
      <c r="P48" s="83">
        <f>SUM(P49:P66)</f>
        <v>334376</v>
      </c>
    </row>
    <row r="49" spans="1:16">
      <c r="A49" s="2"/>
      <c r="B49" s="3"/>
      <c r="C49" s="4"/>
      <c r="D49" s="149" t="s">
        <v>166</v>
      </c>
      <c r="E49" s="145">
        <v>1</v>
      </c>
      <c r="F49" s="5"/>
      <c r="G49" s="238" t="s">
        <v>118</v>
      </c>
      <c r="H49" s="239"/>
      <c r="I49" s="41" t="s">
        <v>167</v>
      </c>
      <c r="J49" s="6" t="s">
        <v>103</v>
      </c>
      <c r="K49" s="101">
        <v>40</v>
      </c>
      <c r="L49" s="8">
        <v>22.4</v>
      </c>
      <c r="M49" s="9"/>
      <c r="N49" s="97"/>
      <c r="O49" s="9"/>
      <c r="P49" s="29">
        <f t="shared" ref="P49:P66" si="2">ROUND(L49*K49,2)</f>
        <v>896</v>
      </c>
    </row>
    <row r="50" spans="1:16">
      <c r="A50" s="2"/>
      <c r="B50" s="3"/>
      <c r="C50" s="4"/>
      <c r="D50" s="149" t="s">
        <v>166</v>
      </c>
      <c r="E50" s="145">
        <f>E49+1</f>
        <v>2</v>
      </c>
      <c r="F50" s="5"/>
      <c r="G50" s="238" t="s">
        <v>109</v>
      </c>
      <c r="H50" s="239"/>
      <c r="I50" s="41" t="s">
        <v>168</v>
      </c>
      <c r="J50" s="6" t="s">
        <v>111</v>
      </c>
      <c r="K50" s="101">
        <v>1500</v>
      </c>
      <c r="L50" s="8">
        <v>28</v>
      </c>
      <c r="M50" s="9"/>
      <c r="N50" s="97"/>
      <c r="O50" s="9"/>
      <c r="P50" s="29">
        <f t="shared" si="2"/>
        <v>42000</v>
      </c>
    </row>
    <row r="51" spans="1:16">
      <c r="A51" s="2"/>
      <c r="B51" s="3"/>
      <c r="C51" s="4"/>
      <c r="D51" s="149" t="s">
        <v>166</v>
      </c>
      <c r="E51" s="145">
        <f t="shared" ref="E51:E66" si="3">E50+1</f>
        <v>3</v>
      </c>
      <c r="F51" s="5"/>
      <c r="G51" s="3"/>
      <c r="H51" s="3"/>
      <c r="I51" s="41" t="s">
        <v>169</v>
      </c>
      <c r="J51" s="6" t="s">
        <v>111</v>
      </c>
      <c r="K51" s="101">
        <v>1500</v>
      </c>
      <c r="L51" s="8">
        <v>28</v>
      </c>
      <c r="M51" s="9"/>
      <c r="N51" s="97"/>
      <c r="O51" s="9"/>
      <c r="P51" s="29">
        <f t="shared" si="2"/>
        <v>42000</v>
      </c>
    </row>
    <row r="52" spans="1:16">
      <c r="A52" s="2"/>
      <c r="B52" s="3"/>
      <c r="C52" s="4"/>
      <c r="D52" s="149" t="s">
        <v>166</v>
      </c>
      <c r="E52" s="145">
        <f t="shared" si="3"/>
        <v>4</v>
      </c>
      <c r="F52" s="5"/>
      <c r="G52" s="3"/>
      <c r="H52" s="3"/>
      <c r="I52" s="41" t="s">
        <v>170</v>
      </c>
      <c r="J52" s="6" t="s">
        <v>111</v>
      </c>
      <c r="K52" s="101">
        <v>200</v>
      </c>
      <c r="L52" s="8">
        <v>43.68</v>
      </c>
      <c r="M52" s="9"/>
      <c r="N52" s="97"/>
      <c r="O52" s="9"/>
      <c r="P52" s="29">
        <f t="shared" si="2"/>
        <v>8736</v>
      </c>
    </row>
    <row r="53" spans="1:16">
      <c r="A53" s="2"/>
      <c r="B53" s="3"/>
      <c r="C53" s="4"/>
      <c r="D53" s="149" t="s">
        <v>166</v>
      </c>
      <c r="E53" s="145">
        <f t="shared" si="3"/>
        <v>5</v>
      </c>
      <c r="F53" s="5"/>
      <c r="G53" s="3"/>
      <c r="H53" s="3"/>
      <c r="I53" s="41" t="s">
        <v>171</v>
      </c>
      <c r="J53" s="6" t="s">
        <v>111</v>
      </c>
      <c r="K53" s="101">
        <v>200</v>
      </c>
      <c r="L53" s="8">
        <v>43.68</v>
      </c>
      <c r="M53" s="9"/>
      <c r="N53" s="97"/>
      <c r="O53" s="9"/>
      <c r="P53" s="29">
        <f t="shared" si="2"/>
        <v>8736</v>
      </c>
    </row>
    <row r="54" spans="1:16">
      <c r="A54" s="2"/>
      <c r="B54" s="3"/>
      <c r="C54" s="4"/>
      <c r="D54" s="149" t="s">
        <v>166</v>
      </c>
      <c r="E54" s="145">
        <f t="shared" si="3"/>
        <v>6</v>
      </c>
      <c r="F54" s="5"/>
      <c r="G54" s="238" t="s">
        <v>121</v>
      </c>
      <c r="H54" s="239"/>
      <c r="I54" s="41" t="s">
        <v>172</v>
      </c>
      <c r="J54" s="6" t="s">
        <v>111</v>
      </c>
      <c r="K54" s="101">
        <v>85</v>
      </c>
      <c r="L54" s="8">
        <v>627.20000000000005</v>
      </c>
      <c r="M54" s="9"/>
      <c r="N54" s="97"/>
      <c r="O54" s="9"/>
      <c r="P54" s="29">
        <f t="shared" si="2"/>
        <v>53312</v>
      </c>
    </row>
    <row r="55" spans="1:16">
      <c r="A55" s="2"/>
      <c r="B55" s="3"/>
      <c r="C55" s="4"/>
      <c r="D55" s="149" t="s">
        <v>166</v>
      </c>
      <c r="E55" s="145">
        <f t="shared" si="3"/>
        <v>7</v>
      </c>
      <c r="F55" s="5"/>
      <c r="G55" s="3"/>
      <c r="H55" s="3"/>
      <c r="I55" s="42" t="s">
        <v>173</v>
      </c>
      <c r="J55" s="6" t="s">
        <v>111</v>
      </c>
      <c r="K55" s="7">
        <v>0</v>
      </c>
      <c r="L55" s="8">
        <v>39.200000000000003</v>
      </c>
      <c r="M55" s="9"/>
      <c r="N55" s="97"/>
      <c r="O55" s="9"/>
      <c r="P55" s="29">
        <f t="shared" si="2"/>
        <v>0</v>
      </c>
    </row>
    <row r="56" spans="1:16">
      <c r="A56" s="2"/>
      <c r="B56" s="3"/>
      <c r="C56" s="4"/>
      <c r="D56" s="149" t="s">
        <v>166</v>
      </c>
      <c r="E56" s="145">
        <f t="shared" si="3"/>
        <v>8</v>
      </c>
      <c r="F56" s="5"/>
      <c r="G56" s="3"/>
      <c r="H56" s="3"/>
      <c r="I56" s="42" t="s">
        <v>174</v>
      </c>
      <c r="J56" s="6" t="s">
        <v>103</v>
      </c>
      <c r="K56" s="7">
        <v>0</v>
      </c>
      <c r="L56" s="8">
        <v>10.08</v>
      </c>
      <c r="M56" s="9"/>
      <c r="N56" s="97"/>
      <c r="O56" s="9"/>
      <c r="P56" s="29">
        <f t="shared" si="2"/>
        <v>0</v>
      </c>
    </row>
    <row r="57" spans="1:16">
      <c r="A57" s="2"/>
      <c r="B57" s="3"/>
      <c r="C57" s="4"/>
      <c r="D57" s="149" t="s">
        <v>166</v>
      </c>
      <c r="E57" s="145">
        <f t="shared" si="3"/>
        <v>9</v>
      </c>
      <c r="F57" s="5"/>
      <c r="G57" s="249" t="s">
        <v>175</v>
      </c>
      <c r="H57" s="250"/>
      <c r="I57" s="41" t="s">
        <v>176</v>
      </c>
      <c r="J57" s="6" t="s">
        <v>103</v>
      </c>
      <c r="K57" s="101">
        <v>2</v>
      </c>
      <c r="L57" s="8">
        <v>33600</v>
      </c>
      <c r="M57" s="9"/>
      <c r="N57" s="97"/>
      <c r="O57" s="9"/>
      <c r="P57" s="29">
        <f t="shared" si="2"/>
        <v>67200</v>
      </c>
    </row>
    <row r="58" spans="1:16">
      <c r="A58" s="2"/>
      <c r="B58" s="3"/>
      <c r="C58" s="4"/>
      <c r="D58" s="149" t="s">
        <v>166</v>
      </c>
      <c r="E58" s="145">
        <f t="shared" si="3"/>
        <v>10</v>
      </c>
      <c r="F58" s="5"/>
      <c r="G58" s="3"/>
      <c r="H58" s="3"/>
      <c r="I58" s="41" t="s">
        <v>177</v>
      </c>
      <c r="J58" s="6" t="s">
        <v>103</v>
      </c>
      <c r="K58" s="101">
        <v>30</v>
      </c>
      <c r="L58" s="8">
        <v>112</v>
      </c>
      <c r="M58" s="9"/>
      <c r="N58" s="97"/>
      <c r="O58" s="9"/>
      <c r="P58" s="29">
        <f t="shared" si="2"/>
        <v>3360</v>
      </c>
    </row>
    <row r="59" spans="1:16">
      <c r="A59" s="2"/>
      <c r="B59" s="3"/>
      <c r="C59" s="4"/>
      <c r="D59" s="149" t="s">
        <v>166</v>
      </c>
      <c r="E59" s="145">
        <f t="shared" si="3"/>
        <v>11</v>
      </c>
      <c r="F59" s="5"/>
      <c r="G59" s="3"/>
      <c r="H59" s="3"/>
      <c r="I59" s="40" t="s">
        <v>178</v>
      </c>
      <c r="J59" s="6" t="s">
        <v>158</v>
      </c>
      <c r="K59" s="103">
        <v>0.05</v>
      </c>
      <c r="L59" s="8">
        <v>224000</v>
      </c>
      <c r="M59" s="9"/>
      <c r="N59" s="97"/>
      <c r="O59" s="9"/>
      <c r="P59" s="29">
        <f t="shared" si="2"/>
        <v>11200</v>
      </c>
    </row>
    <row r="60" spans="1:16">
      <c r="A60" s="2"/>
      <c r="B60" s="3"/>
      <c r="C60" s="4"/>
      <c r="D60" s="149" t="s">
        <v>166</v>
      </c>
      <c r="E60" s="145">
        <f t="shared" si="3"/>
        <v>12</v>
      </c>
      <c r="F60" s="5"/>
      <c r="G60" s="242" t="s">
        <v>179</v>
      </c>
      <c r="H60" s="243"/>
      <c r="I60" s="41" t="s">
        <v>180</v>
      </c>
      <c r="J60" s="6" t="s">
        <v>111</v>
      </c>
      <c r="K60" s="7">
        <v>3400</v>
      </c>
      <c r="L60" s="8">
        <v>11.2</v>
      </c>
      <c r="M60" s="9"/>
      <c r="N60" s="97"/>
      <c r="O60" s="9"/>
      <c r="P60" s="29">
        <f t="shared" si="2"/>
        <v>38080</v>
      </c>
    </row>
    <row r="61" spans="1:16">
      <c r="A61" s="2"/>
      <c r="B61" s="3"/>
      <c r="C61" s="4"/>
      <c r="D61" s="149" t="s">
        <v>166</v>
      </c>
      <c r="E61" s="145">
        <f t="shared" si="3"/>
        <v>13</v>
      </c>
      <c r="F61" s="5"/>
      <c r="G61" s="3"/>
      <c r="H61" s="3"/>
      <c r="I61" s="41" t="s">
        <v>181</v>
      </c>
      <c r="J61" s="6" t="s">
        <v>103</v>
      </c>
      <c r="K61" s="7">
        <v>2</v>
      </c>
      <c r="L61" s="8">
        <v>3360</v>
      </c>
      <c r="M61" s="9"/>
      <c r="N61" s="97"/>
      <c r="O61" s="9"/>
      <c r="P61" s="29">
        <f t="shared" si="2"/>
        <v>6720</v>
      </c>
    </row>
    <row r="62" spans="1:16">
      <c r="A62" s="2"/>
      <c r="B62" s="3"/>
      <c r="C62" s="4"/>
      <c r="D62" s="149" t="s">
        <v>166</v>
      </c>
      <c r="E62" s="145">
        <f t="shared" si="3"/>
        <v>14</v>
      </c>
      <c r="F62" s="5"/>
      <c r="G62" s="3"/>
      <c r="H62" s="3"/>
      <c r="I62" s="43" t="s">
        <v>182</v>
      </c>
      <c r="J62" s="6" t="s">
        <v>111</v>
      </c>
      <c r="K62" s="7">
        <v>85</v>
      </c>
      <c r="L62" s="8">
        <v>224</v>
      </c>
      <c r="M62" s="9"/>
      <c r="N62" s="97"/>
      <c r="O62" s="9"/>
      <c r="P62" s="29">
        <f t="shared" si="2"/>
        <v>19040</v>
      </c>
    </row>
    <row r="63" spans="1:16">
      <c r="A63" s="2"/>
      <c r="B63" s="3"/>
      <c r="C63" s="4"/>
      <c r="D63" s="149" t="s">
        <v>166</v>
      </c>
      <c r="E63" s="145">
        <f t="shared" si="3"/>
        <v>15</v>
      </c>
      <c r="F63" s="5"/>
      <c r="G63" s="242" t="s">
        <v>156</v>
      </c>
      <c r="H63" s="243"/>
      <c r="I63" s="43" t="s">
        <v>157</v>
      </c>
      <c r="J63" s="6" t="s">
        <v>158</v>
      </c>
      <c r="K63" s="104">
        <v>0.03</v>
      </c>
      <c r="L63" s="8">
        <v>224000</v>
      </c>
      <c r="M63" s="9"/>
      <c r="N63" s="97"/>
      <c r="O63" s="9"/>
      <c r="P63" s="29">
        <f t="shared" si="2"/>
        <v>6720</v>
      </c>
    </row>
    <row r="64" spans="1:16">
      <c r="A64" s="2"/>
      <c r="B64" s="3"/>
      <c r="C64" s="4"/>
      <c r="D64" s="149" t="s">
        <v>166</v>
      </c>
      <c r="E64" s="145">
        <f t="shared" si="3"/>
        <v>16</v>
      </c>
      <c r="F64" s="5"/>
      <c r="G64" s="153"/>
      <c r="H64" s="153"/>
      <c r="I64" s="43" t="s">
        <v>159</v>
      </c>
      <c r="J64" s="6" t="s">
        <v>158</v>
      </c>
      <c r="K64" s="104">
        <v>0.05</v>
      </c>
      <c r="L64" s="8">
        <v>224000</v>
      </c>
      <c r="M64" s="9"/>
      <c r="N64" s="97"/>
      <c r="O64" s="9"/>
      <c r="P64" s="29">
        <f t="shared" si="2"/>
        <v>11200</v>
      </c>
    </row>
    <row r="65" spans="1:16">
      <c r="A65" s="2"/>
      <c r="B65" s="3"/>
      <c r="C65" s="4"/>
      <c r="D65" s="149" t="s">
        <v>166</v>
      </c>
      <c r="E65" s="145">
        <f t="shared" si="3"/>
        <v>17</v>
      </c>
      <c r="F65" s="5"/>
      <c r="G65" s="242" t="s">
        <v>160</v>
      </c>
      <c r="H65" s="243"/>
      <c r="I65" s="43" t="s">
        <v>183</v>
      </c>
      <c r="J65" s="6" t="s">
        <v>154</v>
      </c>
      <c r="K65" s="7">
        <v>20</v>
      </c>
      <c r="L65" s="8">
        <v>660.8</v>
      </c>
      <c r="M65" s="9"/>
      <c r="N65" s="97"/>
      <c r="O65" s="9"/>
      <c r="P65" s="29">
        <f t="shared" si="2"/>
        <v>13216</v>
      </c>
    </row>
    <row r="66" spans="1:16">
      <c r="A66" s="2"/>
      <c r="B66" s="3"/>
      <c r="C66" s="4"/>
      <c r="D66" s="149" t="s">
        <v>166</v>
      </c>
      <c r="E66" s="145">
        <f t="shared" si="3"/>
        <v>18</v>
      </c>
      <c r="F66" s="5"/>
      <c r="G66" s="242" t="s">
        <v>184</v>
      </c>
      <c r="H66" s="243"/>
      <c r="I66" s="43" t="s">
        <v>162</v>
      </c>
      <c r="J66" s="6" t="s">
        <v>163</v>
      </c>
      <c r="K66" s="7">
        <v>50</v>
      </c>
      <c r="L66" s="8">
        <v>39.200000000000003</v>
      </c>
      <c r="M66" s="9"/>
      <c r="N66" s="97"/>
      <c r="O66" s="9"/>
      <c r="P66" s="29">
        <f t="shared" si="2"/>
        <v>1960</v>
      </c>
    </row>
    <row r="67" spans="1:16">
      <c r="A67" s="18" t="s">
        <v>95</v>
      </c>
      <c r="B67" s="19"/>
      <c r="C67" s="20"/>
      <c r="D67" s="143"/>
      <c r="E67" s="147"/>
      <c r="F67" s="21"/>
      <c r="G67" s="19"/>
      <c r="H67" s="19"/>
      <c r="I67" s="22"/>
      <c r="J67" s="19"/>
      <c r="K67" s="23"/>
      <c r="L67" s="24"/>
      <c r="M67" s="25"/>
      <c r="N67" s="25"/>
      <c r="O67" s="25"/>
      <c r="P67" s="30"/>
    </row>
    <row r="68" spans="1:16">
      <c r="A68" s="76"/>
      <c r="B68" s="77"/>
      <c r="C68" s="78"/>
      <c r="D68" s="141" t="s">
        <v>185</v>
      </c>
      <c r="E68" s="141"/>
      <c r="F68" s="79" t="s">
        <v>96</v>
      </c>
      <c r="G68" s="77"/>
      <c r="H68" s="77" t="s">
        <v>99</v>
      </c>
      <c r="I68" s="142" t="s">
        <v>186</v>
      </c>
      <c r="J68" s="77"/>
      <c r="K68" s="80"/>
      <c r="L68" s="81"/>
      <c r="M68" s="82"/>
      <c r="N68" s="108">
        <f>SUM(N69:N77)</f>
        <v>0</v>
      </c>
      <c r="O68" s="109">
        <f>SUM(O69:O77)</f>
        <v>0</v>
      </c>
      <c r="P68" s="83">
        <f>SUM(P69:P77)</f>
        <v>249816</v>
      </c>
    </row>
    <row r="69" spans="1:16">
      <c r="A69" s="2"/>
      <c r="B69" s="3"/>
      <c r="C69" s="4"/>
      <c r="D69" s="149" t="s">
        <v>187</v>
      </c>
      <c r="E69" s="145">
        <v>1</v>
      </c>
      <c r="F69" s="5"/>
      <c r="G69" s="236" t="s">
        <v>188</v>
      </c>
      <c r="H69" s="237"/>
      <c r="I69" s="46" t="s">
        <v>189</v>
      </c>
      <c r="J69" s="6" t="s">
        <v>103</v>
      </c>
      <c r="K69" s="7">
        <v>1</v>
      </c>
      <c r="L69" s="8">
        <v>128800</v>
      </c>
      <c r="M69" s="9"/>
      <c r="N69" s="97"/>
      <c r="O69" s="9"/>
      <c r="P69" s="29">
        <f t="shared" ref="P69:P77" si="4">ROUND(L69*K69,2)</f>
        <v>128800</v>
      </c>
    </row>
    <row r="70" spans="1:16">
      <c r="A70" s="2"/>
      <c r="B70" s="3"/>
      <c r="C70" s="4"/>
      <c r="D70" s="149" t="s">
        <v>187</v>
      </c>
      <c r="E70" s="145">
        <f>E69+1</f>
        <v>2</v>
      </c>
      <c r="F70" s="5"/>
      <c r="G70" s="3"/>
      <c r="H70" s="3"/>
      <c r="I70" s="40" t="s">
        <v>190</v>
      </c>
      <c r="J70" s="6" t="s">
        <v>158</v>
      </c>
      <c r="K70" s="104">
        <v>0.01</v>
      </c>
      <c r="L70" s="8">
        <v>224000</v>
      </c>
      <c r="M70" s="9"/>
      <c r="N70" s="97"/>
      <c r="O70" s="9"/>
      <c r="P70" s="29">
        <f t="shared" si="4"/>
        <v>2240</v>
      </c>
    </row>
    <row r="71" spans="1:16">
      <c r="A71" s="2"/>
      <c r="B71" s="3"/>
      <c r="C71" s="4"/>
      <c r="D71" s="149" t="s">
        <v>187</v>
      </c>
      <c r="E71" s="145">
        <f t="shared" ref="E71:E76" si="5">E70+1</f>
        <v>3</v>
      </c>
      <c r="F71" s="5"/>
      <c r="G71" s="3"/>
      <c r="H71" s="3"/>
      <c r="I71" s="40" t="s">
        <v>191</v>
      </c>
      <c r="J71" s="6" t="s">
        <v>103</v>
      </c>
      <c r="K71" s="7">
        <v>288</v>
      </c>
      <c r="L71" s="8">
        <v>56</v>
      </c>
      <c r="M71" s="9"/>
      <c r="N71" s="97"/>
      <c r="O71" s="9"/>
      <c r="P71" s="29">
        <f t="shared" si="4"/>
        <v>16128</v>
      </c>
    </row>
    <row r="72" spans="1:16">
      <c r="A72" s="2"/>
      <c r="B72" s="3"/>
      <c r="C72" s="4"/>
      <c r="D72" s="149" t="s">
        <v>187</v>
      </c>
      <c r="E72" s="145">
        <f t="shared" si="5"/>
        <v>4</v>
      </c>
      <c r="F72" s="5"/>
      <c r="G72" s="242" t="s">
        <v>156</v>
      </c>
      <c r="H72" s="243"/>
      <c r="I72" s="43" t="s">
        <v>157</v>
      </c>
      <c r="J72" s="6" t="s">
        <v>158</v>
      </c>
      <c r="K72" s="104">
        <v>0.01</v>
      </c>
      <c r="L72" s="8">
        <v>224000</v>
      </c>
      <c r="M72" s="9"/>
      <c r="N72" s="97"/>
      <c r="O72" s="9"/>
      <c r="P72" s="29">
        <f t="shared" si="4"/>
        <v>2240</v>
      </c>
    </row>
    <row r="73" spans="1:16">
      <c r="A73" s="2"/>
      <c r="B73" s="3"/>
      <c r="C73" s="4"/>
      <c r="D73" s="149" t="s">
        <v>187</v>
      </c>
      <c r="E73" s="145">
        <f t="shared" si="5"/>
        <v>5</v>
      </c>
      <c r="F73" s="5"/>
      <c r="G73" s="153"/>
      <c r="H73" s="153"/>
      <c r="I73" s="43" t="s">
        <v>36</v>
      </c>
      <c r="J73" s="6" t="s">
        <v>158</v>
      </c>
      <c r="K73" s="104">
        <v>0</v>
      </c>
      <c r="L73" s="8">
        <v>0</v>
      </c>
      <c r="M73" s="9"/>
      <c r="N73" s="97"/>
      <c r="O73" s="9"/>
      <c r="P73" s="29">
        <f t="shared" si="4"/>
        <v>0</v>
      </c>
    </row>
    <row r="74" spans="1:16">
      <c r="A74" s="2"/>
      <c r="B74" s="3"/>
      <c r="C74" s="4"/>
      <c r="D74" s="149" t="s">
        <v>187</v>
      </c>
      <c r="E74" s="145">
        <f t="shared" si="5"/>
        <v>6</v>
      </c>
      <c r="F74" s="5"/>
      <c r="G74" s="3"/>
      <c r="H74" s="3"/>
      <c r="I74" s="43" t="s">
        <v>159</v>
      </c>
      <c r="J74" s="6" t="s">
        <v>158</v>
      </c>
      <c r="K74" s="104">
        <v>0.02</v>
      </c>
      <c r="L74" s="8">
        <v>224000</v>
      </c>
      <c r="M74" s="9"/>
      <c r="N74" s="97"/>
      <c r="O74" s="9"/>
      <c r="P74" s="29">
        <f t="shared" si="4"/>
        <v>4480</v>
      </c>
    </row>
    <row r="75" spans="1:16">
      <c r="A75" s="2"/>
      <c r="B75" s="3"/>
      <c r="C75" s="4"/>
      <c r="D75" s="149" t="s">
        <v>187</v>
      </c>
      <c r="E75" s="145">
        <f t="shared" si="5"/>
        <v>7</v>
      </c>
      <c r="F75" s="5"/>
      <c r="G75" s="234" t="s">
        <v>179</v>
      </c>
      <c r="H75" s="235"/>
      <c r="I75" s="46" t="s">
        <v>192</v>
      </c>
      <c r="J75" s="6" t="s">
        <v>103</v>
      </c>
      <c r="K75" s="7">
        <v>130</v>
      </c>
      <c r="L75" s="8">
        <v>672</v>
      </c>
      <c r="M75" s="9"/>
      <c r="N75" s="97"/>
      <c r="O75" s="9"/>
      <c r="P75" s="29">
        <f t="shared" si="4"/>
        <v>87360</v>
      </c>
    </row>
    <row r="76" spans="1:16">
      <c r="A76" s="2"/>
      <c r="B76" s="3"/>
      <c r="C76" s="4"/>
      <c r="D76" s="149" t="s">
        <v>187</v>
      </c>
      <c r="E76" s="145">
        <f t="shared" si="5"/>
        <v>8</v>
      </c>
      <c r="F76" s="5"/>
      <c r="G76" s="242" t="s">
        <v>160</v>
      </c>
      <c r="H76" s="243"/>
      <c r="I76" s="43" t="s">
        <v>193</v>
      </c>
      <c r="J76" s="6" t="s">
        <v>154</v>
      </c>
      <c r="K76" s="7">
        <v>10</v>
      </c>
      <c r="L76" s="8">
        <v>660.8</v>
      </c>
      <c r="M76" s="9"/>
      <c r="N76" s="97"/>
      <c r="O76" s="9"/>
      <c r="P76" s="29">
        <f t="shared" si="4"/>
        <v>6608</v>
      </c>
    </row>
    <row r="77" spans="1:16">
      <c r="A77" s="2"/>
      <c r="B77" s="3"/>
      <c r="C77" s="4"/>
      <c r="D77" s="149" t="s">
        <v>187</v>
      </c>
      <c r="E77" s="145">
        <f>E76+1</f>
        <v>9</v>
      </c>
      <c r="F77" s="5"/>
      <c r="G77" s="251" t="s">
        <v>184</v>
      </c>
      <c r="H77" s="252"/>
      <c r="I77" s="43" t="s">
        <v>162</v>
      </c>
      <c r="J77" s="6" t="s">
        <v>163</v>
      </c>
      <c r="K77" s="7">
        <v>50</v>
      </c>
      <c r="L77" s="8">
        <v>39.200000000000003</v>
      </c>
      <c r="M77" s="9"/>
      <c r="N77" s="97"/>
      <c r="O77" s="9"/>
      <c r="P77" s="29">
        <f t="shared" si="4"/>
        <v>1960</v>
      </c>
    </row>
    <row r="78" spans="1:16">
      <c r="A78" s="18" t="s">
        <v>95</v>
      </c>
      <c r="B78" s="19"/>
      <c r="C78" s="20"/>
      <c r="D78" s="143"/>
      <c r="E78" s="147"/>
      <c r="F78" s="21"/>
      <c r="G78" s="19"/>
      <c r="H78" s="19"/>
      <c r="I78" s="22"/>
      <c r="J78" s="19"/>
      <c r="K78" s="23"/>
      <c r="L78" s="24"/>
      <c r="M78" s="25"/>
      <c r="N78" s="25"/>
      <c r="O78" s="25"/>
      <c r="P78" s="30"/>
    </row>
    <row r="79" spans="1:16">
      <c r="A79" s="76"/>
      <c r="B79" s="77"/>
      <c r="C79" s="78"/>
      <c r="D79" s="141" t="s">
        <v>194</v>
      </c>
      <c r="E79" s="141"/>
      <c r="F79" s="79" t="s">
        <v>96</v>
      </c>
      <c r="G79" s="77"/>
      <c r="H79" s="77" t="s">
        <v>99</v>
      </c>
      <c r="I79" s="142" t="s">
        <v>195</v>
      </c>
      <c r="J79" s="77"/>
      <c r="K79" s="80"/>
      <c r="L79" s="81"/>
      <c r="M79" s="82"/>
      <c r="N79" s="76">
        <f>SUM(N80:N92)</f>
        <v>0</v>
      </c>
      <c r="O79" s="76">
        <f>SUM(O80:O92)</f>
        <v>0</v>
      </c>
      <c r="P79" s="83">
        <f>SUM(P80:P92)</f>
        <v>1129128</v>
      </c>
    </row>
    <row r="80" spans="1:16">
      <c r="A80" s="2"/>
      <c r="B80" s="3"/>
      <c r="C80" s="4"/>
      <c r="D80" s="149" t="s">
        <v>196</v>
      </c>
      <c r="E80" s="145">
        <v>1</v>
      </c>
      <c r="F80" s="5"/>
      <c r="G80" s="236" t="s">
        <v>197</v>
      </c>
      <c r="H80" s="237"/>
      <c r="I80" s="40" t="s">
        <v>198</v>
      </c>
      <c r="J80" s="6" t="s">
        <v>103</v>
      </c>
      <c r="K80" s="7">
        <v>1</v>
      </c>
      <c r="L80" s="8">
        <v>285600</v>
      </c>
      <c r="M80" s="9"/>
      <c r="N80" s="97"/>
      <c r="O80" s="9"/>
      <c r="P80" s="29">
        <f t="shared" ref="P80:P92" si="6">ROUND(L80*K80,2)</f>
        <v>285600</v>
      </c>
    </row>
    <row r="81" spans="1:18">
      <c r="A81" s="2"/>
      <c r="B81" s="3"/>
      <c r="C81" s="4"/>
      <c r="D81" s="149" t="s">
        <v>196</v>
      </c>
      <c r="E81" s="145">
        <v>2</v>
      </c>
      <c r="F81" s="5"/>
      <c r="G81" s="3"/>
      <c r="H81" s="3"/>
      <c r="I81" s="40" t="s">
        <v>199</v>
      </c>
      <c r="J81" s="6" t="s">
        <v>103</v>
      </c>
      <c r="K81" s="7">
        <v>130</v>
      </c>
      <c r="L81" s="8">
        <v>3472</v>
      </c>
      <c r="M81" s="9"/>
      <c r="N81" s="97"/>
      <c r="O81" s="9"/>
      <c r="P81" s="29">
        <f t="shared" si="6"/>
        <v>451360</v>
      </c>
    </row>
    <row r="82" spans="1:18">
      <c r="A82" s="2"/>
      <c r="B82" s="3"/>
      <c r="C82" s="4"/>
      <c r="D82" s="149" t="s">
        <v>196</v>
      </c>
      <c r="E82" s="145">
        <v>3</v>
      </c>
      <c r="F82" s="5"/>
      <c r="G82" s="3"/>
      <c r="H82" s="3"/>
      <c r="I82" s="40" t="s">
        <v>200</v>
      </c>
      <c r="J82" s="6" t="s">
        <v>103</v>
      </c>
      <c r="K82" s="7">
        <v>130</v>
      </c>
      <c r="L82" s="8">
        <v>1153.5999999999999</v>
      </c>
      <c r="M82" s="9"/>
      <c r="N82" s="97"/>
      <c r="O82" s="9"/>
      <c r="P82" s="29">
        <f t="shared" si="6"/>
        <v>149968</v>
      </c>
    </row>
    <row r="83" spans="1:18">
      <c r="A83" s="2"/>
      <c r="B83" s="3"/>
      <c r="C83" s="4"/>
      <c r="D83" s="149" t="s">
        <v>196</v>
      </c>
      <c r="E83" s="145">
        <v>4</v>
      </c>
      <c r="F83" s="5"/>
      <c r="G83" s="3"/>
      <c r="H83" s="3"/>
      <c r="I83" s="40" t="s">
        <v>201</v>
      </c>
      <c r="J83" s="6" t="s">
        <v>103</v>
      </c>
      <c r="K83" s="7">
        <v>130</v>
      </c>
      <c r="L83" s="8">
        <v>112</v>
      </c>
      <c r="M83" s="9"/>
      <c r="N83" s="97"/>
      <c r="O83" s="9"/>
      <c r="P83" s="29">
        <f t="shared" si="6"/>
        <v>14560</v>
      </c>
    </row>
    <row r="84" spans="1:18">
      <c r="A84" s="2"/>
      <c r="B84" s="3"/>
      <c r="C84" s="4"/>
      <c r="D84" s="149" t="s">
        <v>196</v>
      </c>
      <c r="E84" s="145">
        <v>5</v>
      </c>
      <c r="F84" s="5"/>
      <c r="G84" s="3"/>
      <c r="H84" s="3"/>
      <c r="I84" s="40" t="s">
        <v>202</v>
      </c>
      <c r="J84" s="6" t="s">
        <v>103</v>
      </c>
      <c r="K84" s="7">
        <v>4</v>
      </c>
      <c r="L84" s="8">
        <v>2800</v>
      </c>
      <c r="M84" s="9"/>
      <c r="N84" s="97"/>
      <c r="O84" s="9"/>
      <c r="P84" s="29">
        <f t="shared" si="6"/>
        <v>11200</v>
      </c>
    </row>
    <row r="85" spans="1:18">
      <c r="A85" s="2"/>
      <c r="B85" s="3"/>
      <c r="C85" s="4"/>
      <c r="D85" s="149" t="s">
        <v>196</v>
      </c>
      <c r="E85" s="145">
        <v>6</v>
      </c>
      <c r="F85" s="5"/>
      <c r="G85" s="242" t="s">
        <v>156</v>
      </c>
      <c r="H85" s="243"/>
      <c r="I85" s="43" t="s">
        <v>157</v>
      </c>
      <c r="J85" s="6" t="s">
        <v>158</v>
      </c>
      <c r="K85" s="104">
        <v>0.03</v>
      </c>
      <c r="L85" s="8">
        <v>224000</v>
      </c>
      <c r="M85" s="9"/>
      <c r="N85" s="97"/>
      <c r="O85" s="9"/>
      <c r="P85" s="29">
        <f t="shared" si="6"/>
        <v>6720</v>
      </c>
    </row>
    <row r="86" spans="1:18">
      <c r="A86" s="2"/>
      <c r="B86" s="3"/>
      <c r="C86" s="4"/>
      <c r="D86" s="149" t="s">
        <v>196</v>
      </c>
      <c r="E86" s="145">
        <v>7</v>
      </c>
      <c r="F86" s="5"/>
      <c r="G86" s="155"/>
      <c r="H86" s="155"/>
      <c r="I86" s="43" t="s">
        <v>159</v>
      </c>
      <c r="J86" s="6" t="s">
        <v>158</v>
      </c>
      <c r="K86" s="104">
        <v>0.02</v>
      </c>
      <c r="L86" s="8">
        <v>224000</v>
      </c>
      <c r="M86" s="9"/>
      <c r="N86" s="97"/>
      <c r="O86" s="9"/>
      <c r="P86" s="29">
        <f t="shared" si="6"/>
        <v>4480</v>
      </c>
    </row>
    <row r="87" spans="1:18">
      <c r="A87" s="2"/>
      <c r="B87" s="3"/>
      <c r="C87" s="4"/>
      <c r="D87" s="149" t="s">
        <v>196</v>
      </c>
      <c r="E87" s="145">
        <v>8</v>
      </c>
      <c r="F87" s="5"/>
      <c r="G87" s="242" t="s">
        <v>203</v>
      </c>
      <c r="H87" s="243"/>
      <c r="I87" s="150" t="s">
        <v>204</v>
      </c>
      <c r="J87" s="6" t="s">
        <v>103</v>
      </c>
      <c r="K87" s="7">
        <v>130</v>
      </c>
      <c r="L87" s="8">
        <v>660.8</v>
      </c>
      <c r="M87" s="9"/>
      <c r="N87" s="97"/>
      <c r="O87" s="9"/>
      <c r="P87" s="29">
        <f t="shared" si="6"/>
        <v>85904</v>
      </c>
      <c r="Q87" s="173"/>
      <c r="R87" s="173"/>
    </row>
    <row r="88" spans="1:18">
      <c r="A88" s="2"/>
      <c r="B88" s="3"/>
      <c r="C88" s="4"/>
      <c r="D88" s="149" t="s">
        <v>196</v>
      </c>
      <c r="E88" s="145">
        <v>9</v>
      </c>
      <c r="F88" s="5"/>
      <c r="G88" s="234" t="s">
        <v>179</v>
      </c>
      <c r="H88" s="235"/>
      <c r="I88" s="40" t="s">
        <v>205</v>
      </c>
      <c r="J88" s="6" t="s">
        <v>103</v>
      </c>
      <c r="K88" s="7">
        <f>K80</f>
        <v>1</v>
      </c>
      <c r="L88" s="8">
        <v>5600</v>
      </c>
      <c r="M88" s="9"/>
      <c r="N88" s="97"/>
      <c r="O88" s="9"/>
      <c r="P88" s="29">
        <f t="shared" si="6"/>
        <v>5600</v>
      </c>
    </row>
    <row r="89" spans="1:18">
      <c r="A89" s="2"/>
      <c r="B89" s="3"/>
      <c r="C89" s="4"/>
      <c r="D89" s="149" t="s">
        <v>196</v>
      </c>
      <c r="E89" s="145">
        <v>10</v>
      </c>
      <c r="F89" s="5"/>
      <c r="G89" s="3"/>
      <c r="H89" s="3"/>
      <c r="I89" s="40" t="s">
        <v>206</v>
      </c>
      <c r="J89" s="6" t="s">
        <v>103</v>
      </c>
      <c r="K89" s="7">
        <f>K81</f>
        <v>130</v>
      </c>
      <c r="L89" s="8">
        <v>672</v>
      </c>
      <c r="M89" s="9"/>
      <c r="N89" s="97"/>
      <c r="O89" s="9"/>
      <c r="P89" s="29">
        <f t="shared" si="6"/>
        <v>87360</v>
      </c>
    </row>
    <row r="90" spans="1:18">
      <c r="A90" s="2"/>
      <c r="B90" s="3"/>
      <c r="C90" s="4"/>
      <c r="D90" s="149" t="s">
        <v>196</v>
      </c>
      <c r="E90" s="145">
        <v>11</v>
      </c>
      <c r="F90" s="5"/>
      <c r="G90" s="242" t="s">
        <v>160</v>
      </c>
      <c r="H90" s="243"/>
      <c r="I90" s="43" t="s">
        <v>193</v>
      </c>
      <c r="J90" s="6" t="s">
        <v>154</v>
      </c>
      <c r="K90" s="7">
        <v>20</v>
      </c>
      <c r="L90" s="8">
        <v>660.8</v>
      </c>
      <c r="M90" s="9"/>
      <c r="N90" s="97"/>
      <c r="O90" s="9"/>
      <c r="P90" s="29">
        <f t="shared" si="6"/>
        <v>13216</v>
      </c>
    </row>
    <row r="91" spans="1:18">
      <c r="A91" s="2"/>
      <c r="B91" s="3"/>
      <c r="C91" s="4"/>
      <c r="D91" s="149" t="s">
        <v>196</v>
      </c>
      <c r="E91" s="145">
        <v>12</v>
      </c>
      <c r="F91" s="5"/>
      <c r="G91" s="242" t="s">
        <v>184</v>
      </c>
      <c r="H91" s="243"/>
      <c r="I91" s="44" t="s">
        <v>207</v>
      </c>
      <c r="J91" s="6" t="s">
        <v>130</v>
      </c>
      <c r="K91" s="7">
        <v>1</v>
      </c>
      <c r="L91" s="8">
        <v>11200</v>
      </c>
      <c r="M91" s="9"/>
      <c r="N91" s="97"/>
      <c r="O91" s="9"/>
      <c r="P91" s="29">
        <f t="shared" si="6"/>
        <v>11200</v>
      </c>
    </row>
    <row r="92" spans="1:18">
      <c r="A92" s="2"/>
      <c r="B92" s="3"/>
      <c r="C92" s="4"/>
      <c r="D92" s="149" t="s">
        <v>196</v>
      </c>
      <c r="E92" s="145">
        <v>13</v>
      </c>
      <c r="F92" s="5"/>
      <c r="G92" s="153"/>
      <c r="H92" s="153"/>
      <c r="I92" s="43" t="s">
        <v>162</v>
      </c>
      <c r="J92" s="6" t="s">
        <v>163</v>
      </c>
      <c r="K92" s="7">
        <f>K77</f>
        <v>50</v>
      </c>
      <c r="L92" s="8">
        <v>39.200000000000003</v>
      </c>
      <c r="M92" s="9"/>
      <c r="N92" s="97"/>
      <c r="O92" s="9"/>
      <c r="P92" s="29">
        <f t="shared" si="6"/>
        <v>1960</v>
      </c>
    </row>
    <row r="93" spans="1:18">
      <c r="A93" s="18" t="s">
        <v>95</v>
      </c>
      <c r="B93" s="19"/>
      <c r="C93" s="20"/>
      <c r="D93" s="143"/>
      <c r="E93" s="147"/>
      <c r="F93" s="21"/>
      <c r="G93" s="19"/>
      <c r="H93" s="19"/>
      <c r="I93" s="22"/>
      <c r="J93" s="19"/>
      <c r="K93" s="23"/>
      <c r="L93" s="24"/>
      <c r="M93" s="25"/>
      <c r="N93" s="25"/>
      <c r="O93" s="25"/>
      <c r="P93" s="30"/>
    </row>
    <row r="94" spans="1:18">
      <c r="A94" s="76"/>
      <c r="B94" s="77"/>
      <c r="C94" s="78"/>
      <c r="D94" s="141" t="s">
        <v>208</v>
      </c>
      <c r="E94" s="141"/>
      <c r="F94" s="79" t="s">
        <v>96</v>
      </c>
      <c r="G94" s="77"/>
      <c r="H94" s="77"/>
      <c r="I94" s="142" t="s">
        <v>209</v>
      </c>
      <c r="J94" s="77"/>
      <c r="K94" s="80"/>
      <c r="L94" s="81"/>
      <c r="M94" s="82"/>
      <c r="N94" s="76">
        <f>SUM(N95:N103)</f>
        <v>0</v>
      </c>
      <c r="O94" s="76">
        <f>SUM(O95:O103)</f>
        <v>0</v>
      </c>
      <c r="P94" s="83">
        <f>SUM(P95:P103)</f>
        <v>2782080</v>
      </c>
    </row>
    <row r="95" spans="1:18">
      <c r="A95" s="2"/>
      <c r="B95" s="3"/>
      <c r="C95" s="4"/>
      <c r="D95" s="149" t="s">
        <v>210</v>
      </c>
      <c r="E95" s="145">
        <v>1</v>
      </c>
      <c r="F95" s="5"/>
      <c r="G95" s="236" t="s">
        <v>197</v>
      </c>
      <c r="H95" s="237"/>
      <c r="I95" s="40" t="s">
        <v>211</v>
      </c>
      <c r="J95" s="6" t="s">
        <v>212</v>
      </c>
      <c r="K95" s="7">
        <v>1</v>
      </c>
      <c r="L95" s="8">
        <v>2464000</v>
      </c>
      <c r="M95" s="9"/>
      <c r="N95" s="97"/>
      <c r="O95" s="9"/>
      <c r="P95" s="29">
        <f t="shared" ref="P95:P103" si="7">ROUND(L95*K95,2)</f>
        <v>2464000</v>
      </c>
    </row>
    <row r="96" spans="1:18">
      <c r="A96" s="2"/>
      <c r="B96" s="3"/>
      <c r="C96" s="4"/>
      <c r="D96" s="149" t="s">
        <v>210</v>
      </c>
      <c r="E96" s="145">
        <v>2</v>
      </c>
      <c r="F96" s="5"/>
      <c r="G96" s="3"/>
      <c r="H96" s="3"/>
      <c r="I96" s="40" t="s">
        <v>213</v>
      </c>
      <c r="J96" s="6" t="s">
        <v>103</v>
      </c>
      <c r="K96" s="7">
        <v>1</v>
      </c>
      <c r="L96" s="8">
        <v>218400</v>
      </c>
      <c r="M96" s="9"/>
      <c r="N96" s="97"/>
      <c r="O96" s="9"/>
      <c r="P96" s="29">
        <f t="shared" si="7"/>
        <v>218400</v>
      </c>
    </row>
    <row r="97" spans="1:16">
      <c r="A97" s="2"/>
      <c r="B97" s="3"/>
      <c r="C97" s="4"/>
      <c r="D97" s="149" t="s">
        <v>210</v>
      </c>
      <c r="E97" s="145">
        <v>3</v>
      </c>
      <c r="F97" s="5"/>
      <c r="G97" s="242" t="s">
        <v>156</v>
      </c>
      <c r="H97" s="243"/>
      <c r="I97" s="43" t="s">
        <v>157</v>
      </c>
      <c r="J97" s="6" t="s">
        <v>158</v>
      </c>
      <c r="K97" s="104">
        <v>0.01</v>
      </c>
      <c r="L97" s="8">
        <v>224000</v>
      </c>
      <c r="M97" s="9"/>
      <c r="N97" s="97"/>
      <c r="O97" s="9"/>
      <c r="P97" s="29">
        <f t="shared" si="7"/>
        <v>2240</v>
      </c>
    </row>
    <row r="98" spans="1:16">
      <c r="A98" s="2"/>
      <c r="B98" s="3"/>
      <c r="C98" s="4"/>
      <c r="D98" s="149" t="s">
        <v>210</v>
      </c>
      <c r="E98" s="145">
        <v>4</v>
      </c>
      <c r="F98" s="5"/>
      <c r="G98" s="155"/>
      <c r="H98" s="155"/>
      <c r="I98" s="43" t="s">
        <v>159</v>
      </c>
      <c r="J98" s="6" t="s">
        <v>158</v>
      </c>
      <c r="K98" s="104">
        <v>0.01</v>
      </c>
      <c r="L98" s="8">
        <v>224000</v>
      </c>
      <c r="M98" s="9"/>
      <c r="N98" s="97"/>
      <c r="O98" s="9"/>
      <c r="P98" s="29">
        <f t="shared" si="7"/>
        <v>2240</v>
      </c>
    </row>
    <row r="99" spans="1:16">
      <c r="A99" s="2"/>
      <c r="B99" s="3"/>
      <c r="C99" s="4"/>
      <c r="D99" s="149" t="s">
        <v>210</v>
      </c>
      <c r="E99" s="145">
        <v>5</v>
      </c>
      <c r="F99" s="5"/>
      <c r="G99" s="242" t="s">
        <v>203</v>
      </c>
      <c r="H99" s="243"/>
      <c r="I99" s="150" t="s">
        <v>214</v>
      </c>
      <c r="J99" s="6" t="s">
        <v>103</v>
      </c>
      <c r="K99" s="7">
        <v>1</v>
      </c>
      <c r="L99" s="8">
        <v>22400</v>
      </c>
      <c r="M99" s="9"/>
      <c r="N99" s="97"/>
      <c r="O99" s="9"/>
      <c r="P99" s="29">
        <f t="shared" si="7"/>
        <v>22400</v>
      </c>
    </row>
    <row r="100" spans="1:16">
      <c r="A100" s="2"/>
      <c r="B100" s="3"/>
      <c r="C100" s="4"/>
      <c r="D100" s="149" t="s">
        <v>210</v>
      </c>
      <c r="E100" s="145">
        <v>6</v>
      </c>
      <c r="F100" s="5"/>
      <c r="G100" s="244" t="s">
        <v>179</v>
      </c>
      <c r="H100" s="245"/>
      <c r="I100" s="40" t="s">
        <v>215</v>
      </c>
      <c r="J100" s="6" t="s">
        <v>212</v>
      </c>
      <c r="K100" s="7">
        <f>K95</f>
        <v>1</v>
      </c>
      <c r="L100" s="8">
        <v>28000</v>
      </c>
      <c r="M100" s="9"/>
      <c r="N100" s="97"/>
      <c r="O100" s="9"/>
      <c r="P100" s="29">
        <f t="shared" si="7"/>
        <v>28000</v>
      </c>
    </row>
    <row r="101" spans="1:16">
      <c r="A101" s="2"/>
      <c r="B101" s="3"/>
      <c r="C101" s="4"/>
      <c r="D101" s="149" t="s">
        <v>210</v>
      </c>
      <c r="E101" s="145">
        <v>7</v>
      </c>
      <c r="F101" s="5"/>
      <c r="G101" s="3"/>
      <c r="H101" s="3"/>
      <c r="I101" s="40" t="s">
        <v>216</v>
      </c>
      <c r="J101" s="6" t="s">
        <v>103</v>
      </c>
      <c r="K101" s="7">
        <f>K95</f>
        <v>1</v>
      </c>
      <c r="L101" s="8">
        <v>5600</v>
      </c>
      <c r="M101" s="9"/>
      <c r="N101" s="97"/>
      <c r="O101" s="9"/>
      <c r="P101" s="29">
        <f t="shared" si="7"/>
        <v>5600</v>
      </c>
    </row>
    <row r="102" spans="1:16">
      <c r="A102" s="2"/>
      <c r="B102" s="3"/>
      <c r="C102" s="4"/>
      <c r="D102" s="149" t="s">
        <v>210</v>
      </c>
      <c r="E102" s="145">
        <v>8</v>
      </c>
      <c r="F102" s="5"/>
      <c r="G102" s="3"/>
      <c r="H102" s="3"/>
      <c r="I102" s="43" t="s">
        <v>217</v>
      </c>
      <c r="J102" s="6" t="s">
        <v>130</v>
      </c>
      <c r="K102" s="106">
        <f>K95</f>
        <v>1</v>
      </c>
      <c r="L102" s="8">
        <v>11200</v>
      </c>
      <c r="M102" s="9"/>
      <c r="N102" s="97"/>
      <c r="O102" s="9"/>
      <c r="P102" s="29">
        <f t="shared" si="7"/>
        <v>11200</v>
      </c>
    </row>
    <row r="103" spans="1:16">
      <c r="A103" s="2"/>
      <c r="B103" s="3"/>
      <c r="C103" s="4"/>
      <c r="D103" s="149" t="s">
        <v>210</v>
      </c>
      <c r="E103" s="145">
        <v>9</v>
      </c>
      <c r="F103" s="5"/>
      <c r="G103" s="3"/>
      <c r="H103" s="3"/>
      <c r="I103" s="43" t="s">
        <v>162</v>
      </c>
      <c r="J103" s="6" t="s">
        <v>130</v>
      </c>
      <c r="K103" s="7">
        <v>50</v>
      </c>
      <c r="L103" s="8">
        <v>560</v>
      </c>
      <c r="M103" s="9"/>
      <c r="N103" s="97"/>
      <c r="O103" s="9"/>
      <c r="P103" s="29">
        <f t="shared" si="7"/>
        <v>28000</v>
      </c>
    </row>
    <row r="104" spans="1:16">
      <c r="A104" s="18" t="s">
        <v>95</v>
      </c>
      <c r="B104" s="19"/>
      <c r="C104" s="20"/>
      <c r="D104" s="143"/>
      <c r="E104" s="147"/>
      <c r="F104" s="21"/>
      <c r="G104" s="19"/>
      <c r="H104" s="19"/>
      <c r="I104" s="22"/>
      <c r="J104" s="19"/>
      <c r="K104" s="23"/>
      <c r="L104" s="24"/>
      <c r="M104" s="25"/>
      <c r="N104" s="25"/>
      <c r="O104" s="25"/>
      <c r="P104" s="30"/>
    </row>
    <row r="105" spans="1:16">
      <c r="A105" s="76"/>
      <c r="B105" s="77"/>
      <c r="C105" s="78"/>
      <c r="D105" s="141" t="s">
        <v>218</v>
      </c>
      <c r="E105" s="141"/>
      <c r="F105" s="79" t="s">
        <v>96</v>
      </c>
      <c r="G105" s="77"/>
      <c r="H105" s="77"/>
      <c r="I105" s="159" t="s">
        <v>75</v>
      </c>
      <c r="J105" s="91"/>
      <c r="K105" s="80"/>
      <c r="L105" s="81"/>
      <c r="M105" s="82"/>
      <c r="N105" s="76">
        <f>SUM(N106:N107)</f>
        <v>0</v>
      </c>
      <c r="O105" s="76">
        <f>SUM(O106:O107)</f>
        <v>0</v>
      </c>
      <c r="P105" s="83">
        <f>SUM(P106:P107)</f>
        <v>16800</v>
      </c>
    </row>
    <row r="106" spans="1:16">
      <c r="A106" s="2"/>
      <c r="B106" s="3"/>
      <c r="C106" s="4"/>
      <c r="D106" s="149" t="s">
        <v>219</v>
      </c>
      <c r="E106" s="145">
        <v>1</v>
      </c>
      <c r="F106" s="5"/>
      <c r="G106" s="3"/>
      <c r="H106" s="88"/>
      <c r="I106" s="92" t="s">
        <v>220</v>
      </c>
      <c r="J106" s="93" t="s">
        <v>130</v>
      </c>
      <c r="K106" s="85">
        <v>1</v>
      </c>
      <c r="L106" s="8">
        <v>5600</v>
      </c>
      <c r="M106" s="9"/>
      <c r="N106" s="97"/>
      <c r="O106" s="9"/>
      <c r="P106" s="29">
        <f t="shared" ref="P106:P107" si="8">ROUND(L106*K106,2)</f>
        <v>5600</v>
      </c>
    </row>
    <row r="107" spans="1:16">
      <c r="A107" s="2"/>
      <c r="B107" s="3"/>
      <c r="C107" s="4"/>
      <c r="D107" s="149" t="s">
        <v>219</v>
      </c>
      <c r="E107" s="145">
        <f t="shared" ref="E107" si="9">E106+1</f>
        <v>2</v>
      </c>
      <c r="F107" s="5"/>
      <c r="G107" s="3"/>
      <c r="H107" s="88"/>
      <c r="I107" s="92" t="s">
        <v>221</v>
      </c>
      <c r="J107" s="94" t="s">
        <v>130</v>
      </c>
      <c r="K107" s="85">
        <v>1</v>
      </c>
      <c r="L107" s="8">
        <v>11200</v>
      </c>
      <c r="M107" s="9"/>
      <c r="N107" s="97"/>
      <c r="O107" s="9"/>
      <c r="P107" s="29">
        <f t="shared" si="8"/>
        <v>11200</v>
      </c>
    </row>
    <row r="108" spans="1:16">
      <c r="A108" s="18" t="s">
        <v>95</v>
      </c>
      <c r="B108" s="19"/>
      <c r="C108" s="20"/>
      <c r="D108" s="143"/>
      <c r="E108" s="147">
        <v>0</v>
      </c>
      <c r="F108" s="21"/>
      <c r="G108" s="19"/>
      <c r="H108" s="19"/>
      <c r="I108" s="22"/>
      <c r="J108" s="19"/>
      <c r="K108" s="23"/>
      <c r="L108" s="24"/>
      <c r="M108" s="25"/>
      <c r="N108" s="25"/>
      <c r="O108" s="25"/>
      <c r="P108" s="30"/>
    </row>
    <row r="109" spans="1:16">
      <c r="A109" s="76"/>
      <c r="B109" s="77"/>
      <c r="C109" s="78"/>
      <c r="D109" s="141" t="s">
        <v>222</v>
      </c>
      <c r="E109" s="141"/>
      <c r="F109" s="79" t="s">
        <v>96</v>
      </c>
      <c r="G109" s="77"/>
      <c r="H109" s="77"/>
      <c r="I109" s="159" t="s">
        <v>76</v>
      </c>
      <c r="J109" s="91"/>
      <c r="K109" s="80"/>
      <c r="L109" s="81"/>
      <c r="M109" s="82"/>
      <c r="N109" s="76">
        <f>SUM(N110:N122)</f>
        <v>0</v>
      </c>
      <c r="O109" s="76">
        <f>SUM(O110:O122)</f>
        <v>0</v>
      </c>
      <c r="P109" s="83">
        <f>SUM(P110:P122)</f>
        <v>244619.2</v>
      </c>
    </row>
    <row r="110" spans="1:16">
      <c r="A110" s="2"/>
      <c r="B110" s="3"/>
      <c r="C110" s="4"/>
      <c r="D110" s="149" t="s">
        <v>223</v>
      </c>
      <c r="E110" s="145">
        <v>1</v>
      </c>
      <c r="F110" s="5"/>
      <c r="G110" s="236" t="s">
        <v>224</v>
      </c>
      <c r="H110" s="237"/>
      <c r="I110" s="92" t="s">
        <v>225</v>
      </c>
      <c r="J110" s="87" t="s">
        <v>154</v>
      </c>
      <c r="K110" s="7">
        <v>16</v>
      </c>
      <c r="L110" s="8">
        <v>660.8</v>
      </c>
      <c r="M110" s="9"/>
      <c r="N110" s="97"/>
      <c r="O110" s="9"/>
      <c r="P110" s="29">
        <f t="shared" ref="P110:P122" si="10">ROUND(L110*K110,2)</f>
        <v>10572.8</v>
      </c>
    </row>
    <row r="111" spans="1:16">
      <c r="A111" s="2"/>
      <c r="B111" s="3"/>
      <c r="C111" s="4"/>
      <c r="D111" s="149" t="s">
        <v>223</v>
      </c>
      <c r="E111" s="145">
        <f t="shared" ref="E111:E122" si="11">E110+1</f>
        <v>2</v>
      </c>
      <c r="F111" s="5"/>
      <c r="G111" s="3"/>
      <c r="H111" s="88"/>
      <c r="I111" s="92" t="s">
        <v>226</v>
      </c>
      <c r="J111" s="87" t="s">
        <v>158</v>
      </c>
      <c r="K111" s="7">
        <v>1</v>
      </c>
      <c r="L111" s="8">
        <v>56000</v>
      </c>
      <c r="M111" s="9"/>
      <c r="N111" s="97"/>
      <c r="O111" s="9"/>
      <c r="P111" s="29">
        <f t="shared" si="10"/>
        <v>56000</v>
      </c>
    </row>
    <row r="112" spans="1:16">
      <c r="A112" s="2"/>
      <c r="B112" s="3"/>
      <c r="C112" s="4"/>
      <c r="D112" s="149" t="s">
        <v>223</v>
      </c>
      <c r="E112" s="145">
        <f t="shared" si="11"/>
        <v>3</v>
      </c>
      <c r="F112" s="5"/>
      <c r="G112" s="238" t="s">
        <v>227</v>
      </c>
      <c r="H112" s="246"/>
      <c r="I112" s="92" t="s">
        <v>228</v>
      </c>
      <c r="J112" s="87" t="s">
        <v>130</v>
      </c>
      <c r="K112" s="7">
        <v>1</v>
      </c>
      <c r="L112" s="8">
        <v>5600</v>
      </c>
      <c r="M112" s="9"/>
      <c r="N112" s="97"/>
      <c r="O112" s="9"/>
      <c r="P112" s="29">
        <f t="shared" si="10"/>
        <v>5600</v>
      </c>
    </row>
    <row r="113" spans="1:16">
      <c r="A113" s="2"/>
      <c r="B113" s="3"/>
      <c r="C113" s="4"/>
      <c r="D113" s="149" t="s">
        <v>223</v>
      </c>
      <c r="E113" s="145">
        <f t="shared" si="11"/>
        <v>4</v>
      </c>
      <c r="F113" s="151"/>
      <c r="G113" s="234" t="s">
        <v>229</v>
      </c>
      <c r="H113" s="235"/>
      <c r="I113" s="89" t="s">
        <v>230</v>
      </c>
      <c r="J113" s="96" t="s">
        <v>130</v>
      </c>
      <c r="K113" s="7">
        <v>1</v>
      </c>
      <c r="L113" s="8">
        <v>84000</v>
      </c>
      <c r="M113" s="9"/>
      <c r="N113" s="97"/>
      <c r="O113" s="9"/>
      <c r="P113" s="29">
        <f t="shared" si="10"/>
        <v>84000</v>
      </c>
    </row>
    <row r="114" spans="1:16">
      <c r="A114" s="2"/>
      <c r="B114" s="3"/>
      <c r="C114" s="4"/>
      <c r="D114" s="149" t="s">
        <v>223</v>
      </c>
      <c r="E114" s="145">
        <f t="shared" si="11"/>
        <v>5</v>
      </c>
      <c r="F114" s="5"/>
      <c r="G114" s="153"/>
      <c r="H114" s="156"/>
      <c r="I114" s="92" t="s">
        <v>231</v>
      </c>
      <c r="J114" s="87" t="s">
        <v>130</v>
      </c>
      <c r="K114" s="7">
        <v>24</v>
      </c>
      <c r="L114" s="8">
        <v>660.8</v>
      </c>
      <c r="M114" s="9"/>
      <c r="N114" s="97"/>
      <c r="O114" s="9"/>
      <c r="P114" s="29">
        <f t="shared" si="10"/>
        <v>15859.2</v>
      </c>
    </row>
    <row r="115" spans="1:16">
      <c r="A115" s="2"/>
      <c r="B115" s="3"/>
      <c r="C115" s="4"/>
      <c r="D115" s="149" t="s">
        <v>223</v>
      </c>
      <c r="E115" s="145">
        <f t="shared" si="11"/>
        <v>6</v>
      </c>
      <c r="F115" s="5"/>
      <c r="G115" s="3"/>
      <c r="H115" s="88"/>
      <c r="I115" s="89" t="s">
        <v>232</v>
      </c>
      <c r="J115" s="86" t="s">
        <v>154</v>
      </c>
      <c r="K115" s="7">
        <v>16</v>
      </c>
      <c r="L115" s="8">
        <v>840</v>
      </c>
      <c r="M115" s="9"/>
      <c r="N115" s="97"/>
      <c r="O115" s="9"/>
      <c r="P115" s="29">
        <f t="shared" si="10"/>
        <v>13440</v>
      </c>
    </row>
    <row r="116" spans="1:16">
      <c r="A116" s="2"/>
      <c r="B116" s="3"/>
      <c r="C116" s="4"/>
      <c r="D116" s="149" t="s">
        <v>223</v>
      </c>
      <c r="E116" s="145">
        <f t="shared" si="11"/>
        <v>7</v>
      </c>
      <c r="F116" s="5"/>
      <c r="G116" s="236" t="s">
        <v>233</v>
      </c>
      <c r="H116" s="237"/>
      <c r="I116" s="92" t="s">
        <v>234</v>
      </c>
      <c r="J116" s="87" t="s">
        <v>130</v>
      </c>
      <c r="K116" s="7">
        <v>24</v>
      </c>
      <c r="L116" s="8">
        <v>660.8</v>
      </c>
      <c r="M116" s="9"/>
      <c r="N116" s="97"/>
      <c r="O116" s="9"/>
      <c r="P116" s="29">
        <f t="shared" si="10"/>
        <v>15859.2</v>
      </c>
    </row>
    <row r="117" spans="1:16" ht="26.25">
      <c r="A117" s="2"/>
      <c r="B117" s="3"/>
      <c r="C117" s="4"/>
      <c r="D117" s="149" t="s">
        <v>223</v>
      </c>
      <c r="E117" s="145">
        <f t="shared" si="11"/>
        <v>8</v>
      </c>
      <c r="F117" s="5"/>
      <c r="G117" s="3"/>
      <c r="H117" s="88"/>
      <c r="I117" s="170" t="s">
        <v>235</v>
      </c>
      <c r="J117" s="87" t="s">
        <v>130</v>
      </c>
      <c r="K117" s="7">
        <v>1</v>
      </c>
      <c r="L117" s="8">
        <v>5600</v>
      </c>
      <c r="M117" s="9"/>
      <c r="N117" s="97"/>
      <c r="O117" s="9"/>
      <c r="P117" s="29">
        <f t="shared" si="10"/>
        <v>5600</v>
      </c>
    </row>
    <row r="118" spans="1:16">
      <c r="A118" s="2"/>
      <c r="B118" s="3"/>
      <c r="C118" s="4"/>
      <c r="D118" s="149" t="s">
        <v>223</v>
      </c>
      <c r="E118" s="145">
        <f t="shared" si="11"/>
        <v>9</v>
      </c>
      <c r="F118" s="5"/>
      <c r="G118" s="3"/>
      <c r="H118" s="88"/>
      <c r="I118" s="89" t="s">
        <v>236</v>
      </c>
      <c r="J118" s="90" t="s">
        <v>154</v>
      </c>
      <c r="K118" s="7">
        <v>10</v>
      </c>
      <c r="L118" s="8">
        <v>660.8</v>
      </c>
      <c r="M118" s="9"/>
      <c r="N118" s="97"/>
      <c r="O118" s="9"/>
      <c r="P118" s="29">
        <f t="shared" si="10"/>
        <v>6608</v>
      </c>
    </row>
    <row r="119" spans="1:16">
      <c r="A119" s="2"/>
      <c r="B119" s="3"/>
      <c r="C119" s="4"/>
      <c r="D119" s="149" t="s">
        <v>223</v>
      </c>
      <c r="E119" s="145">
        <f t="shared" si="11"/>
        <v>10</v>
      </c>
      <c r="F119" s="5"/>
      <c r="G119" s="3"/>
      <c r="H119" s="88"/>
      <c r="I119" s="89" t="s">
        <v>237</v>
      </c>
      <c r="J119" s="87" t="s">
        <v>154</v>
      </c>
      <c r="K119" s="7">
        <v>2</v>
      </c>
      <c r="L119" s="8">
        <v>840</v>
      </c>
      <c r="M119" s="9"/>
      <c r="N119" s="97"/>
      <c r="O119" s="9"/>
      <c r="P119" s="29">
        <f t="shared" si="10"/>
        <v>1680</v>
      </c>
    </row>
    <row r="120" spans="1:16">
      <c r="A120" s="2"/>
      <c r="B120" s="3"/>
      <c r="C120" s="4"/>
      <c r="D120" s="149" t="s">
        <v>223</v>
      </c>
      <c r="E120" s="145">
        <f t="shared" si="11"/>
        <v>11</v>
      </c>
      <c r="F120" s="5"/>
      <c r="G120" s="3"/>
      <c r="H120" s="88"/>
      <c r="I120" s="92" t="s">
        <v>238</v>
      </c>
      <c r="J120" s="87" t="s">
        <v>130</v>
      </c>
      <c r="K120" s="7">
        <v>3</v>
      </c>
      <c r="L120" s="8">
        <v>5600</v>
      </c>
      <c r="M120" s="9"/>
      <c r="N120" s="97"/>
      <c r="O120" s="9"/>
      <c r="P120" s="29">
        <f t="shared" si="10"/>
        <v>16800</v>
      </c>
    </row>
    <row r="121" spans="1:16">
      <c r="A121" s="2"/>
      <c r="B121" s="3"/>
      <c r="C121" s="4"/>
      <c r="D121" s="149" t="s">
        <v>223</v>
      </c>
      <c r="E121" s="145">
        <f t="shared" si="11"/>
        <v>12</v>
      </c>
      <c r="F121" s="5"/>
      <c r="G121" s="3"/>
      <c r="H121" s="88"/>
      <c r="I121" s="89" t="s">
        <v>239</v>
      </c>
      <c r="J121" s="95" t="s">
        <v>154</v>
      </c>
      <c r="K121" s="7">
        <v>5</v>
      </c>
      <c r="L121" s="8">
        <v>840</v>
      </c>
      <c r="M121" s="9"/>
      <c r="N121" s="97"/>
      <c r="O121" s="9"/>
      <c r="P121" s="29">
        <f t="shared" si="10"/>
        <v>4200</v>
      </c>
    </row>
    <row r="122" spans="1:16">
      <c r="A122" s="2"/>
      <c r="B122" s="3"/>
      <c r="C122" s="4"/>
      <c r="D122" s="149" t="s">
        <v>223</v>
      </c>
      <c r="E122" s="145">
        <f t="shared" si="11"/>
        <v>13</v>
      </c>
      <c r="F122" s="151"/>
      <c r="G122" s="234" t="s">
        <v>240</v>
      </c>
      <c r="H122" s="235"/>
      <c r="I122" s="89" t="s">
        <v>241</v>
      </c>
      <c r="J122" s="87" t="s">
        <v>154</v>
      </c>
      <c r="K122" s="7">
        <v>10</v>
      </c>
      <c r="L122" s="8">
        <v>840</v>
      </c>
      <c r="M122" s="9"/>
      <c r="N122" s="97"/>
      <c r="O122" s="9"/>
      <c r="P122" s="29">
        <f t="shared" si="10"/>
        <v>8400</v>
      </c>
    </row>
    <row r="123" spans="1:16">
      <c r="A123" s="84"/>
      <c r="B123" s="84"/>
      <c r="C123" s="84"/>
      <c r="D123" s="144"/>
      <c r="E123" s="148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</row>
  </sheetData>
  <sheetProtection formatCells="0" formatColumns="0" formatRows="0" insertColumns="0" insertRows="0" insertHyperlinks="0" deleteColumns="0" deleteRows="0" sort="0" autoFilter="0" pivotTables="0"/>
  <mergeCells count="38">
    <mergeCell ref="G90:H90"/>
    <mergeCell ref="G23:H23"/>
    <mergeCell ref="G95:H95"/>
    <mergeCell ref="G110:H110"/>
    <mergeCell ref="G116:H116"/>
    <mergeCell ref="G112:H112"/>
    <mergeCell ref="G38:H38"/>
    <mergeCell ref="G43:H43"/>
    <mergeCell ref="G45:H45"/>
    <mergeCell ref="G63:H63"/>
    <mergeCell ref="G54:H54"/>
    <mergeCell ref="G57:H57"/>
    <mergeCell ref="G88:H88"/>
    <mergeCell ref="G66:H66"/>
    <mergeCell ref="G77:H77"/>
    <mergeCell ref="G85:H85"/>
    <mergeCell ref="G87:H87"/>
    <mergeCell ref="G65:H65"/>
    <mergeCell ref="G72:H72"/>
    <mergeCell ref="G75:H75"/>
    <mergeCell ref="G76:H76"/>
    <mergeCell ref="G69:H69"/>
    <mergeCell ref="G122:H122"/>
    <mergeCell ref="G5:H5"/>
    <mergeCell ref="G11:H11"/>
    <mergeCell ref="G20:H20"/>
    <mergeCell ref="G26:H26"/>
    <mergeCell ref="G24:H24"/>
    <mergeCell ref="G18:H18"/>
    <mergeCell ref="G50:H50"/>
    <mergeCell ref="G49:H49"/>
    <mergeCell ref="G113:H113"/>
    <mergeCell ref="G97:H97"/>
    <mergeCell ref="G99:H99"/>
    <mergeCell ref="G100:H100"/>
    <mergeCell ref="G60:H60"/>
    <mergeCell ref="G91:H91"/>
    <mergeCell ref="G80:H80"/>
  </mergeCells>
  <phoneticPr fontId="40" type="noConversion"/>
  <pageMargins left="0.20000000298023224" right="0.20000000298023224" top="0.20000000298023224" bottom="0.20000000298023224" header="0.30000001192092896" footer="0.30000001192092896"/>
  <pageSetup paperSize="9" scale="31" fitToHeight="2" orientation="landscape" errors="blank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Ivo Lobodáš</dc:creator>
  <cp:keywords/>
  <dc:description/>
  <cp:lastModifiedBy/>
  <cp:revision/>
  <dcterms:created xsi:type="dcterms:W3CDTF">2023-09-13T11:27:27Z</dcterms:created>
  <dcterms:modified xsi:type="dcterms:W3CDTF">2024-09-05T05:12:50Z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19.2.3.0</vt:lpwstr>
  </property>
</Properties>
</file>